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625" tabRatio="991" activeTab="0"/>
  </bookViews>
  <sheets>
    <sheet name="Výsledky" sheetId="1" r:id="rId1"/>
    <sheet name="SENIOŘI" sheetId="2" r:id="rId2"/>
    <sheet name="DOROST" sheetId="3" r:id="rId3"/>
    <sheet name="ŽÁCI" sheetId="4" r:id="rId4"/>
  </sheets>
  <definedNames>
    <definedName name="_xlnm.Print_Area" localSheetId="1">'SENIOŘI'!$A$19:$N$30</definedName>
    <definedName name="_xlnm.Print_Area" localSheetId="0">'Výsledky'!$A$1:$AI$37</definedName>
    <definedName name="_xlnm.Print_Area" localSheetId="3">'ŽÁCI'!$A$1:$X$49</definedName>
    <definedName name="Print_Area_0" localSheetId="1">'SENIOŘI'!$A$19:$N$30</definedName>
    <definedName name="Print_Area_0" localSheetId="0">'Výsledky'!$A$1:$AI$37</definedName>
    <definedName name="Print_Area_0" localSheetId="3">'ŽÁCI'!$A$1:$X$22</definedName>
    <definedName name="Print_Area_0_0" localSheetId="1">'SENIOŘI'!$A$19:$N$30</definedName>
    <definedName name="Print_Area_0_0" localSheetId="0">'Výsledky'!$A$1:$AI$37</definedName>
    <definedName name="Print_Area_0_0" localSheetId="3">'ŽÁCI'!$A$1:$X$22</definedName>
    <definedName name="Print_Area_0_0_0" localSheetId="1">'SENIOŘI'!$A$19:$N$30</definedName>
    <definedName name="Print_Area_0_0_0" localSheetId="0">'Výsledky'!$A$1:$AI$37</definedName>
    <definedName name="Print_Area_0_0_0" localSheetId="3">'ŽÁCI'!$A$1:$X$22</definedName>
    <definedName name="Print_Area_0_0_0_0" localSheetId="1">'SENIOŘI'!$A$1:$N$16</definedName>
    <definedName name="Print_Area_0_0_0_0" localSheetId="0">'Výsledky'!$A$1:$AI$37</definedName>
    <definedName name="Print_Area_0_0_0_0" localSheetId="3">'ŽÁCI'!$A$1:$X$22</definedName>
    <definedName name="Print_Area_0_0_0_0_0" localSheetId="1">'SENIOŘI'!$A$19:$N$30</definedName>
    <definedName name="Print_Area_0_0_0_0_0" localSheetId="0">'Výsledky'!$A$1:$AI$37</definedName>
    <definedName name="Print_Area_0_0_0_0_0" localSheetId="3">'ŽÁCI'!$A$1:$X$22</definedName>
    <definedName name="Print_Area_0_0_0_0_0_0" localSheetId="1">'SENIOŘI'!$A$1:$N$16</definedName>
    <definedName name="Print_Area_0_0_0_0_0_0" localSheetId="0">'Výsledky'!$A$1:$AI$37</definedName>
    <definedName name="Print_Area_0_0_0_0_0_0" localSheetId="3">'ŽÁCI'!$A$1:$X$22</definedName>
    <definedName name="Print_Area_0_0_0_0_0_0_0" localSheetId="1">'SENIOŘI'!$A$19:$N$30</definedName>
    <definedName name="Print_Area_0_0_0_0_0_0_0" localSheetId="0">'Výsledky'!$A$1:$AI$37</definedName>
    <definedName name="Print_Area_0_0_0_0_0_0_0" localSheetId="3">'ŽÁCI'!$A$1:$X$22</definedName>
    <definedName name="Print_Area_0_0_0_0_0_0_0_0" localSheetId="1">'SENIOŘI'!$A$1:$N$16</definedName>
    <definedName name="Print_Area_0_0_0_0_0_0_0_0" localSheetId="0">'Výsledky'!$A$1:$AI$37</definedName>
    <definedName name="Print_Area_0_0_0_0_0_0_0_0" localSheetId="3">'ŽÁCI'!$A$1:$X$22</definedName>
    <definedName name="Print_Area_0_0_0_0_0_0_0_0_0" localSheetId="0">'Výsledky'!$A$1:$AI$37</definedName>
    <definedName name="Print_Area_0_0_0_0_0_0_0_0_0" localSheetId="3">'ŽÁCI'!$A$1:$X$22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 CE"/>
            <family val="2"/>
          </rPr>
          <t>Honza: Nemám podklady, tuto tabulku jsem dostal emailem.</t>
        </r>
      </text>
    </comment>
  </commentList>
</comments>
</file>

<file path=xl/sharedStrings.xml><?xml version="1.0" encoding="utf-8"?>
<sst xmlns="http://schemas.openxmlformats.org/spreadsheetml/2006/main" count="440" uniqueCount="78">
  <si>
    <t>Senioři</t>
  </si>
  <si>
    <t>1.KOLO</t>
  </si>
  <si>
    <t>2.KOLO</t>
  </si>
  <si>
    <t>Po 2 KOLECH</t>
  </si>
  <si>
    <t>3.KOLO</t>
  </si>
  <si>
    <t>Celkové výsledky</t>
  </si>
  <si>
    <t>DOJO</t>
  </si>
  <si>
    <t>Skóre</t>
  </si>
  <si>
    <t>Poměr</t>
  </si>
  <si>
    <t>Body</t>
  </si>
  <si>
    <t>Pořadí</t>
  </si>
  <si>
    <t>:</t>
  </si>
  <si>
    <t>Dorost</t>
  </si>
  <si>
    <t>Žáci</t>
  </si>
  <si>
    <t>Senioři - 1. kolo (17.3.2018 Praha)</t>
  </si>
  <si>
    <t>KARATEDÓ</t>
  </si>
  <si>
    <t>SKP HVĚZDA</t>
  </si>
  <si>
    <t xml:space="preserve">SKBU </t>
  </si>
  <si>
    <t>SK SHOTOKAN</t>
  </si>
  <si>
    <t>BODY</t>
  </si>
  <si>
    <t>SKÓRE</t>
  </si>
  <si>
    <t>POMĚR</t>
  </si>
  <si>
    <t>POŘADÍ</t>
  </si>
  <si>
    <t>STEKLÝ</t>
  </si>
  <si>
    <t>KARLOVY VARY</t>
  </si>
  <si>
    <t xml:space="preserve">HOSTIVAŘ  </t>
  </si>
  <si>
    <t>NERATOVICE</t>
  </si>
  <si>
    <t>KARATEDÓ STEKLÝ</t>
  </si>
  <si>
    <t>SKP HVĚZDA KARLOVY VARY</t>
  </si>
  <si>
    <t xml:space="preserve">SKBU HOSTIVAŘ </t>
  </si>
  <si>
    <t>SK SHOTOKAN NERATOVICE</t>
  </si>
  <si>
    <t>Senioři - 2. kolo (30.9.2018 Neratovice)</t>
  </si>
  <si>
    <t xml:space="preserve">HOSTIVAŘ </t>
  </si>
  <si>
    <t>4</t>
  </si>
  <si>
    <t>1</t>
  </si>
  <si>
    <t>Senioři - 3. kolo</t>
  </si>
  <si>
    <t>Dorost  - 1.kolo (17.3.2018 Praha)</t>
  </si>
  <si>
    <t xml:space="preserve">SPORT </t>
  </si>
  <si>
    <t xml:space="preserve">SKP HVĚZDA </t>
  </si>
  <si>
    <t xml:space="preserve">KK KADAŇ </t>
  </si>
  <si>
    <t>SKBU</t>
  </si>
  <si>
    <t>KARATE P-KLUB</t>
  </si>
  <si>
    <t xml:space="preserve">SK SHOTOKAN </t>
  </si>
  <si>
    <t>ÚVALY</t>
  </si>
  <si>
    <t>A KLÁŠTEREC</t>
  </si>
  <si>
    <t>HOSTIVAŘ</t>
  </si>
  <si>
    <t>TÁBOR</t>
  </si>
  <si>
    <t>JIRKOV</t>
  </si>
  <si>
    <t>SPORT ÚVALY</t>
  </si>
  <si>
    <t>6</t>
  </si>
  <si>
    <t>3</t>
  </si>
  <si>
    <t>KK KADAŇ A KLÁŠTEREC</t>
  </si>
  <si>
    <t>SKBU HOSTIVAŘ</t>
  </si>
  <si>
    <t>1-2</t>
  </si>
  <si>
    <t>KARATE P-KLUB TÁBOR</t>
  </si>
  <si>
    <t>7</t>
  </si>
  <si>
    <t>SKP HVĚZDA JIRKOV</t>
  </si>
  <si>
    <t>8</t>
  </si>
  <si>
    <t>5</t>
  </si>
  <si>
    <t>Dorost  - 2.kolo (30.9.2018 Neratovice)</t>
  </si>
  <si>
    <t>7-8</t>
  </si>
  <si>
    <t>2</t>
  </si>
  <si>
    <t>Dorost  - 3.kolo</t>
  </si>
  <si>
    <t>Žáci  - 1. Kolo (10.2.2018 Praha Štěrboholy)</t>
  </si>
  <si>
    <t>SHIROKAN</t>
  </si>
  <si>
    <t>TSUNAMI</t>
  </si>
  <si>
    <t>K.VARY</t>
  </si>
  <si>
    <t>K.VARY 2</t>
  </si>
  <si>
    <t>PRACHATICE</t>
  </si>
  <si>
    <t xml:space="preserve">NERATOVICE </t>
  </si>
  <si>
    <t>SKP HVĚZDA
KARLOVY VARY</t>
  </si>
  <si>
    <t>SKP HVĚZDA
KARLOVY VARY 2</t>
  </si>
  <si>
    <t>9</t>
  </si>
  <si>
    <t>SHIROKAN DOJO</t>
  </si>
  <si>
    <t>TSUNAMI PRACHATICE</t>
  </si>
  <si>
    <t>SK SHOTOKAN
NERATOVICE</t>
  </si>
  <si>
    <t>Žáci  - 2. Kolo (13.10.2018 Kadaň)</t>
  </si>
  <si>
    <t>Žáci  - 3. Kolo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</si>
</sst>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0;[Red]\-#,##0.0000"/>
  </numFmts>
  <fonts count="90">
    <font>
      <sz val="10"/>
      <color rgb="FF000000"/>
      <name val="Arial CE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2"/>
      <color indexed="55"/>
      <name val="Arial CE"/>
      <family val="2"/>
    </font>
    <font>
      <sz val="10"/>
      <color indexed="55"/>
      <name val="Arial"/>
      <family val="2"/>
    </font>
    <font>
      <b/>
      <sz val="18"/>
      <color indexed="55"/>
      <name val="Arial"/>
      <family val="2"/>
    </font>
    <font>
      <b/>
      <sz val="14"/>
      <color indexed="55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Arial CE"/>
      <family val="2"/>
    </font>
    <font>
      <b/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b/>
      <sz val="12"/>
      <color indexed="45"/>
      <name val="Times New Roman"/>
      <family val="1"/>
    </font>
    <font>
      <b/>
      <sz val="16"/>
      <color indexed="45"/>
      <name val="Arial CE"/>
      <family val="2"/>
    </font>
    <font>
      <b/>
      <sz val="12"/>
      <color indexed="45"/>
      <name val="Arial CE"/>
      <family val="2"/>
    </font>
    <font>
      <b/>
      <sz val="18"/>
      <color indexed="45"/>
      <name val="Arial CE"/>
      <family val="2"/>
    </font>
    <font>
      <b/>
      <sz val="10"/>
      <color indexed="45"/>
      <name val="Arial CE"/>
      <family val="2"/>
    </font>
    <font>
      <b/>
      <sz val="12"/>
      <color indexed="45"/>
      <name val="Arial"/>
      <family val="2"/>
    </font>
    <font>
      <b/>
      <sz val="16"/>
      <color indexed="45"/>
      <name val="Arial"/>
      <family val="2"/>
    </font>
    <font>
      <b/>
      <sz val="18"/>
      <color indexed="45"/>
      <name val="Arial"/>
      <family val="2"/>
    </font>
    <font>
      <sz val="16"/>
      <color indexed="55"/>
      <name val="Arial CE"/>
      <family val="2"/>
    </font>
    <font>
      <sz val="24"/>
      <color indexed="55"/>
      <name val="Arial CE"/>
      <family val="2"/>
    </font>
    <font>
      <sz val="22"/>
      <color indexed="55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6"/>
      <color indexed="55"/>
      <name val="Arial CE"/>
      <family val="2"/>
    </font>
    <font>
      <sz val="14"/>
      <color indexed="55"/>
      <name val="Arial CE"/>
      <family val="2"/>
    </font>
    <font>
      <sz val="20"/>
      <color indexed="55"/>
      <name val="Times New Roman"/>
      <family val="1"/>
    </font>
    <font>
      <sz val="18"/>
      <color indexed="55"/>
      <name val="Arial CE"/>
      <family val="2"/>
    </font>
    <font>
      <sz val="10"/>
      <color indexed="55"/>
      <name val="Arial CE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22"/>
      <color rgb="FF000000"/>
      <name val="Times New Roman"/>
      <family val="1"/>
    </font>
    <font>
      <sz val="24"/>
      <color rgb="FF000000"/>
      <name val="Arial CE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 CE"/>
      <family val="2"/>
    </font>
    <font>
      <b/>
      <sz val="18"/>
      <color rgb="FF000000"/>
      <name val="Arial"/>
      <family val="2"/>
    </font>
    <font>
      <b/>
      <sz val="10"/>
      <color rgb="FF000000"/>
      <name val="Arial CE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Arial CE"/>
      <family val="2"/>
    </font>
    <font>
      <b/>
      <sz val="12"/>
      <color rgb="FFFF0000"/>
      <name val="Arial CE"/>
      <family val="2"/>
    </font>
    <font>
      <b/>
      <sz val="18"/>
      <color rgb="FFFF0000"/>
      <name val="Arial CE"/>
      <family val="2"/>
    </font>
    <font>
      <b/>
      <sz val="10"/>
      <color rgb="FFFF0000"/>
      <name val="Arial CE"/>
      <family val="2"/>
    </font>
    <font>
      <b/>
      <sz val="12"/>
      <color rgb="FFFF3333"/>
      <name val="Arial CE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6"/>
      <color rgb="FF000000"/>
      <name val="Arial CE"/>
      <family val="2"/>
    </font>
    <font>
      <b/>
      <sz val="16"/>
      <color rgb="FF000000"/>
      <name val="Arial CE"/>
      <family val="2"/>
    </font>
    <font>
      <sz val="18"/>
      <color rgb="FF000000"/>
      <name val="Arial CE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Arial CE"/>
      <family val="2"/>
    </font>
    <font>
      <sz val="20"/>
      <color rgb="FF000000"/>
      <name val="Times New Roman"/>
      <family val="1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2" fillId="0" borderId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4" fillId="0" borderId="14" xfId="0" applyFont="1" applyBorder="1" applyAlignment="1">
      <alignment/>
    </xf>
    <xf numFmtId="0" fontId="65" fillId="0" borderId="15" xfId="54" applyFont="1" applyBorder="1" applyAlignment="1" applyProtection="1">
      <alignment horizontal="center" vertical="center" wrapText="1"/>
      <protection/>
    </xf>
    <xf numFmtId="0" fontId="65" fillId="34" borderId="15" xfId="54" applyFont="1" applyFill="1" applyBorder="1" applyAlignment="1" applyProtection="1">
      <alignment horizontal="center" vertical="center"/>
      <protection/>
    </xf>
    <xf numFmtId="0" fontId="65" fillId="35" borderId="15" xfId="54" applyFont="1" applyFill="1" applyBorder="1" applyAlignment="1" applyProtection="1">
      <alignment horizontal="center" vertical="center"/>
      <protection/>
    </xf>
    <xf numFmtId="0" fontId="65" fillId="0" borderId="15" xfId="54" applyFont="1" applyBorder="1" applyAlignment="1" applyProtection="1">
      <alignment horizontal="center" vertical="center"/>
      <protection/>
    </xf>
    <xf numFmtId="0" fontId="66" fillId="36" borderId="16" xfId="54" applyFont="1" applyFill="1" applyBorder="1" applyAlignment="1" applyProtection="1">
      <alignment horizontal="center"/>
      <protection/>
    </xf>
    <xf numFmtId="0" fontId="65" fillId="36" borderId="15" xfId="54" applyFont="1" applyFill="1" applyBorder="1" applyAlignment="1" applyProtection="1">
      <alignment horizontal="center"/>
      <protection locked="0"/>
    </xf>
    <xf numFmtId="0" fontId="65" fillId="36" borderId="15" xfId="54" applyFont="1" applyFill="1" applyBorder="1" applyAlignment="1" applyProtection="1">
      <alignment horizontal="center"/>
      <protection/>
    </xf>
    <xf numFmtId="0" fontId="67" fillId="0" borderId="14" xfId="54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0" fillId="0" borderId="0" xfId="0" applyBorder="1" applyAlignment="1">
      <alignment/>
    </xf>
    <xf numFmtId="164" fontId="69" fillId="0" borderId="0" xfId="54" applyNumberFormat="1" applyFont="1" applyBorder="1" applyAlignment="1" applyProtection="1">
      <alignment horizontal="center"/>
      <protection/>
    </xf>
    <xf numFmtId="0" fontId="69" fillId="0" borderId="0" xfId="54" applyFont="1" applyBorder="1" applyAlignment="1" applyProtection="1">
      <alignment horizontal="center"/>
      <protection/>
    </xf>
    <xf numFmtId="0" fontId="61" fillId="0" borderId="0" xfId="54" applyFont="1" applyBorder="1" applyAlignment="1" applyProtection="1">
      <alignment/>
      <protection/>
    </xf>
    <xf numFmtId="0" fontId="61" fillId="0" borderId="0" xfId="54" applyFont="1" applyBorder="1" applyAlignment="1" applyProtection="1">
      <alignment horizontal="center"/>
      <protection/>
    </xf>
    <xf numFmtId="165" fontId="69" fillId="0" borderId="0" xfId="54" applyNumberFormat="1" applyFont="1" applyBorder="1" applyAlignment="1" applyProtection="1">
      <alignment horizontal="center"/>
      <protection/>
    </xf>
    <xf numFmtId="0" fontId="66" fillId="37" borderId="17" xfId="54" applyFont="1" applyFill="1" applyBorder="1" applyAlignment="1" applyProtection="1">
      <alignment vertical="center"/>
      <protection/>
    </xf>
    <xf numFmtId="0" fontId="61" fillId="36" borderId="15" xfId="54" applyFont="1" applyFill="1" applyBorder="1" applyAlignment="1" applyProtection="1">
      <alignment/>
      <protection/>
    </xf>
    <xf numFmtId="0" fontId="65" fillId="36" borderId="15" xfId="54" applyFont="1" applyFill="1" applyBorder="1" applyAlignment="1" applyProtection="1">
      <alignment horizontal="center"/>
      <protection/>
    </xf>
    <xf numFmtId="0" fontId="65" fillId="36" borderId="15" xfId="54" applyFont="1" applyFill="1" applyBorder="1" applyAlignment="1" applyProtection="1">
      <alignment/>
      <protection/>
    </xf>
    <xf numFmtId="0" fontId="65" fillId="36" borderId="15" xfId="54" applyFont="1" applyFill="1" applyBorder="1" applyAlignment="1" applyProtection="1">
      <alignment horizontal="center"/>
      <protection locked="0"/>
    </xf>
    <xf numFmtId="0" fontId="65" fillId="0" borderId="17" xfId="54" applyFont="1" applyBorder="1" applyAlignment="1" applyProtection="1">
      <alignment vertical="center"/>
      <protection/>
    </xf>
    <xf numFmtId="0" fontId="65" fillId="38" borderId="18" xfId="54" applyFont="1" applyFill="1" applyBorder="1" applyAlignment="1" applyProtection="1">
      <alignment vertical="center"/>
      <protection/>
    </xf>
    <xf numFmtId="165" fontId="65" fillId="0" borderId="18" xfId="54" applyNumberFormat="1" applyFont="1" applyBorder="1" applyAlignment="1" applyProtection="1">
      <alignment horizontal="center" vertical="center"/>
      <protection/>
    </xf>
    <xf numFmtId="0" fontId="65" fillId="0" borderId="18" xfId="54" applyFont="1" applyBorder="1" applyAlignment="1" applyProtection="1">
      <alignment horizontal="center" vertical="center"/>
      <protection/>
    </xf>
    <xf numFmtId="0" fontId="65" fillId="38" borderId="18" xfId="54" applyFont="1" applyFill="1" applyBorder="1" applyAlignment="1" applyProtection="1">
      <alignment horizontal="center" vertical="center"/>
      <protection/>
    </xf>
    <xf numFmtId="164" fontId="65" fillId="0" borderId="18" xfId="54" applyNumberFormat="1" applyFont="1" applyBorder="1" applyAlignment="1" applyProtection="1">
      <alignment horizontal="center" vertical="center"/>
      <protection/>
    </xf>
    <xf numFmtId="164" fontId="65" fillId="35" borderId="18" xfId="54" applyNumberFormat="1" applyFont="1" applyFill="1" applyBorder="1" applyAlignment="1" applyProtection="1">
      <alignment horizontal="center" vertical="center"/>
      <protection/>
    </xf>
    <xf numFmtId="0" fontId="65" fillId="35" borderId="18" xfId="54" applyFont="1" applyFill="1" applyBorder="1" applyAlignment="1" applyProtection="1">
      <alignment horizontal="center" vertical="center"/>
      <protection/>
    </xf>
    <xf numFmtId="164" fontId="65" fillId="34" borderId="18" xfId="54" applyNumberFormat="1" applyFont="1" applyFill="1" applyBorder="1" applyAlignment="1" applyProtection="1">
      <alignment horizontal="center" vertical="center"/>
      <protection/>
    </xf>
    <xf numFmtId="0" fontId="65" fillId="34" borderId="18" xfId="54" applyFont="1" applyFill="1" applyBorder="1" applyAlignment="1" applyProtection="1">
      <alignment horizontal="center" vertical="center"/>
      <protection/>
    </xf>
    <xf numFmtId="0" fontId="70" fillId="34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0" borderId="20" xfId="54" applyFont="1" applyBorder="1" applyAlignment="1" applyProtection="1">
      <alignment vertical="center" wrapText="1"/>
      <protection/>
    </xf>
    <xf numFmtId="0" fontId="72" fillId="38" borderId="21" xfId="54" applyFont="1" applyFill="1" applyBorder="1" applyAlignment="1" applyProtection="1">
      <alignment vertical="center" wrapText="1"/>
      <protection/>
    </xf>
    <xf numFmtId="1" fontId="62" fillId="0" borderId="22" xfId="54" applyNumberFormat="1" applyFont="1" applyBorder="1" applyAlignment="1" applyProtection="1">
      <alignment horizontal="center" vertical="center" wrapText="1"/>
      <protection/>
    </xf>
    <xf numFmtId="0" fontId="65" fillId="0" borderId="0" xfId="54" applyFont="1" applyBorder="1" applyAlignment="1" applyProtection="1">
      <alignment horizontal="center" vertical="center"/>
      <protection/>
    </xf>
    <xf numFmtId="1" fontId="62" fillId="0" borderId="23" xfId="54" applyNumberFormat="1" applyFont="1" applyBorder="1" applyAlignment="1" applyProtection="1">
      <alignment horizontal="center" vertical="center" wrapText="1"/>
      <protection/>
    </xf>
    <xf numFmtId="165" fontId="62" fillId="0" borderId="21" xfId="54" applyNumberFormat="1" applyFont="1" applyBorder="1" applyAlignment="1" applyProtection="1">
      <alignment horizontal="center" vertical="center" wrapText="1"/>
      <protection/>
    </xf>
    <xf numFmtId="1" fontId="72" fillId="0" borderId="21" xfId="54" applyNumberFormat="1" applyFont="1" applyBorder="1" applyAlignment="1" applyProtection="1">
      <alignment horizontal="center" vertical="center" wrapText="1"/>
      <protection/>
    </xf>
    <xf numFmtId="1" fontId="73" fillId="0" borderId="21" xfId="54" applyNumberFormat="1" applyFont="1" applyBorder="1" applyAlignment="1" applyProtection="1">
      <alignment horizontal="center" vertical="center" wrapText="1"/>
      <protection/>
    </xf>
    <xf numFmtId="0" fontId="62" fillId="38" borderId="21" xfId="54" applyFont="1" applyFill="1" applyBorder="1" applyAlignment="1" applyProtection="1">
      <alignment horizontal="center" vertical="center" wrapText="1"/>
      <protection/>
    </xf>
    <xf numFmtId="1" fontId="62" fillId="0" borderId="24" xfId="54" applyNumberFormat="1" applyFont="1" applyBorder="1" applyAlignment="1" applyProtection="1">
      <alignment horizontal="center" vertical="center" wrapText="1"/>
      <protection/>
    </xf>
    <xf numFmtId="1" fontId="62" fillId="0" borderId="25" xfId="54" applyNumberFormat="1" applyFont="1" applyBorder="1" applyAlignment="1" applyProtection="1">
      <alignment horizontal="center" vertical="center" wrapText="1"/>
      <protection/>
    </xf>
    <xf numFmtId="1" fontId="62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65" fillId="35" borderId="0" xfId="54" applyFont="1" applyFill="1" applyBorder="1" applyAlignment="1" applyProtection="1">
      <alignment horizontal="center" vertical="center"/>
      <protection/>
    </xf>
    <xf numFmtId="1" fontId="62" fillId="35" borderId="25" xfId="54" applyNumberFormat="1" applyFont="1" applyFill="1" applyBorder="1" applyAlignment="1" applyProtection="1">
      <alignment horizontal="center" vertical="center" wrapText="1"/>
      <protection locked="0"/>
    </xf>
    <xf numFmtId="165" fontId="62" fillId="35" borderId="21" xfId="54" applyNumberFormat="1" applyFont="1" applyFill="1" applyBorder="1" applyAlignment="1" applyProtection="1">
      <alignment horizontal="center" vertical="center" wrapText="1"/>
      <protection/>
    </xf>
    <xf numFmtId="1" fontId="72" fillId="35" borderId="21" xfId="54" applyNumberFormat="1" applyFont="1" applyFill="1" applyBorder="1" applyAlignment="1" applyProtection="1">
      <alignment horizontal="center" vertical="center" wrapText="1"/>
      <protection/>
    </xf>
    <xf numFmtId="1" fontId="73" fillId="35" borderId="21" xfId="54" applyNumberFormat="1" applyFont="1" applyFill="1" applyBorder="1" applyAlignment="1" applyProtection="1">
      <alignment horizontal="center" vertical="center" wrapText="1"/>
      <protection/>
    </xf>
    <xf numFmtId="1" fontId="62" fillId="34" borderId="22" xfId="54" applyNumberFormat="1" applyFont="1" applyFill="1" applyBorder="1" applyAlignment="1" applyProtection="1">
      <alignment horizontal="center" vertical="center" wrapText="1"/>
      <protection/>
    </xf>
    <xf numFmtId="0" fontId="65" fillId="34" borderId="0" xfId="54" applyFont="1" applyFill="1" applyBorder="1" applyAlignment="1" applyProtection="1">
      <alignment horizontal="center" vertical="center"/>
      <protection/>
    </xf>
    <xf numFmtId="1" fontId="62" fillId="34" borderId="23" xfId="54" applyNumberFormat="1" applyFont="1" applyFill="1" applyBorder="1" applyAlignment="1" applyProtection="1">
      <alignment horizontal="center" vertical="center" wrapText="1"/>
      <protection/>
    </xf>
    <xf numFmtId="165" fontId="62" fillId="34" borderId="21" xfId="54" applyNumberFormat="1" applyFont="1" applyFill="1" applyBorder="1" applyAlignment="1" applyProtection="1">
      <alignment horizontal="center" vertical="center" wrapText="1"/>
      <protection/>
    </xf>
    <xf numFmtId="1" fontId="72" fillId="34" borderId="21" xfId="54" applyNumberFormat="1" applyFont="1" applyFill="1" applyBorder="1" applyAlignment="1" applyProtection="1">
      <alignment horizontal="center" vertical="center" wrapText="1"/>
      <protection/>
    </xf>
    <xf numFmtId="0" fontId="74" fillId="34" borderId="26" xfId="0" applyFont="1" applyFill="1" applyBorder="1" applyAlignment="1">
      <alignment horizontal="center" vertical="center"/>
    </xf>
    <xf numFmtId="0" fontId="71" fillId="0" borderId="27" xfId="54" applyFont="1" applyBorder="1" applyAlignment="1" applyProtection="1">
      <alignment vertical="center" wrapText="1"/>
      <protection/>
    </xf>
    <xf numFmtId="0" fontId="72" fillId="38" borderId="28" xfId="54" applyFont="1" applyFill="1" applyBorder="1" applyAlignment="1" applyProtection="1">
      <alignment vertical="center" wrapText="1"/>
      <protection/>
    </xf>
    <xf numFmtId="0" fontId="65" fillId="0" borderId="29" xfId="54" applyFont="1" applyBorder="1" applyAlignment="1" applyProtection="1">
      <alignment horizontal="center" vertical="center"/>
      <protection/>
    </xf>
    <xf numFmtId="0" fontId="62" fillId="38" borderId="28" xfId="54" applyFont="1" applyFill="1" applyBorder="1" applyAlignment="1" applyProtection="1">
      <alignment horizontal="center" vertical="center" wrapText="1"/>
      <protection/>
    </xf>
    <xf numFmtId="1" fontId="62" fillId="0" borderId="30" xfId="54" applyNumberFormat="1" applyFont="1" applyBorder="1" applyAlignment="1" applyProtection="1">
      <alignment horizontal="center" vertical="center" wrapText="1"/>
      <protection/>
    </xf>
    <xf numFmtId="1" fontId="62" fillId="0" borderId="31" xfId="54" applyNumberFormat="1" applyFont="1" applyBorder="1" applyAlignment="1" applyProtection="1">
      <alignment horizontal="center" vertical="center" wrapText="1"/>
      <protection/>
    </xf>
    <xf numFmtId="1" fontId="62" fillId="35" borderId="30" xfId="54" applyNumberFormat="1" applyFont="1" applyFill="1" applyBorder="1" applyAlignment="1" applyProtection="1">
      <alignment horizontal="center" vertical="center" wrapText="1"/>
      <protection locked="0"/>
    </xf>
    <xf numFmtId="0" fontId="65" fillId="35" borderId="29" xfId="54" applyFont="1" applyFill="1" applyBorder="1" applyAlignment="1" applyProtection="1">
      <alignment horizontal="center" vertical="center"/>
      <protection/>
    </xf>
    <xf numFmtId="1" fontId="62" fillId="35" borderId="31" xfId="54" applyNumberFormat="1" applyFont="1" applyFill="1" applyBorder="1" applyAlignment="1" applyProtection="1">
      <alignment horizontal="center" vertical="center" wrapText="1"/>
      <protection locked="0"/>
    </xf>
    <xf numFmtId="1" fontId="73" fillId="35" borderId="28" xfId="54" applyNumberFormat="1" applyFont="1" applyFill="1" applyBorder="1" applyAlignment="1" applyProtection="1">
      <alignment horizontal="center" vertical="center" wrapText="1"/>
      <protection/>
    </xf>
    <xf numFmtId="0" fontId="65" fillId="34" borderId="29" xfId="54" applyFont="1" applyFill="1" applyBorder="1" applyAlignment="1" applyProtection="1">
      <alignment horizontal="center" vertical="center"/>
      <protection/>
    </xf>
    <xf numFmtId="0" fontId="75" fillId="34" borderId="26" xfId="0" applyFont="1" applyFill="1" applyBorder="1" applyAlignment="1">
      <alignment horizontal="center" vertical="center"/>
    </xf>
    <xf numFmtId="0" fontId="76" fillId="34" borderId="26" xfId="0" applyFont="1" applyFill="1" applyBorder="1" applyAlignment="1">
      <alignment horizontal="center" vertical="center"/>
    </xf>
    <xf numFmtId="0" fontId="71" fillId="0" borderId="32" xfId="54" applyFont="1" applyBorder="1" applyAlignment="1" applyProtection="1">
      <alignment vertical="center" wrapText="1"/>
      <protection/>
    </xf>
    <xf numFmtId="0" fontId="72" fillId="38" borderId="33" xfId="54" applyFont="1" applyFill="1" applyBorder="1" applyAlignment="1" applyProtection="1">
      <alignment vertical="center" wrapText="1"/>
      <protection/>
    </xf>
    <xf numFmtId="1" fontId="62" fillId="0" borderId="34" xfId="54" applyNumberFormat="1" applyFont="1" applyBorder="1" applyAlignment="1" applyProtection="1">
      <alignment horizontal="center" vertical="center" wrapText="1"/>
      <protection/>
    </xf>
    <xf numFmtId="0" fontId="65" fillId="0" borderId="35" xfId="54" applyFont="1" applyBorder="1" applyAlignment="1" applyProtection="1">
      <alignment horizontal="center" vertical="center"/>
      <protection/>
    </xf>
    <xf numFmtId="1" fontId="62" fillId="0" borderId="36" xfId="54" applyNumberFormat="1" applyFont="1" applyBorder="1" applyAlignment="1" applyProtection="1">
      <alignment horizontal="center" vertical="center" wrapText="1"/>
      <protection/>
    </xf>
    <xf numFmtId="165" fontId="62" fillId="0" borderId="18" xfId="54" applyNumberFormat="1" applyFont="1" applyBorder="1" applyAlignment="1" applyProtection="1">
      <alignment horizontal="center" vertical="center" wrapText="1"/>
      <protection/>
    </xf>
    <xf numFmtId="1" fontId="72" fillId="0" borderId="18" xfId="54" applyNumberFormat="1" applyFont="1" applyBorder="1" applyAlignment="1" applyProtection="1">
      <alignment horizontal="center" vertical="center" wrapText="1"/>
      <protection/>
    </xf>
    <xf numFmtId="1" fontId="73" fillId="0" borderId="18" xfId="54" applyNumberFormat="1" applyFont="1" applyBorder="1" applyAlignment="1" applyProtection="1">
      <alignment horizontal="center" vertical="center" wrapText="1"/>
      <protection/>
    </xf>
    <xf numFmtId="0" fontId="62" fillId="38" borderId="33" xfId="54" applyFont="1" applyFill="1" applyBorder="1" applyAlignment="1" applyProtection="1">
      <alignment horizontal="center" vertical="center" wrapText="1"/>
      <protection/>
    </xf>
    <xf numFmtId="1" fontId="62" fillId="0" borderId="37" xfId="54" applyNumberFormat="1" applyFont="1" applyBorder="1" applyAlignment="1" applyProtection="1">
      <alignment horizontal="center" vertical="center" wrapText="1"/>
      <protection/>
    </xf>
    <xf numFmtId="1" fontId="62" fillId="0" borderId="38" xfId="54" applyNumberFormat="1" applyFont="1" applyBorder="1" applyAlignment="1" applyProtection="1">
      <alignment horizontal="center" vertical="center" wrapText="1"/>
      <protection/>
    </xf>
    <xf numFmtId="1" fontId="62" fillId="35" borderId="37" xfId="54" applyNumberFormat="1" applyFont="1" applyFill="1" applyBorder="1" applyAlignment="1" applyProtection="1">
      <alignment horizontal="center" vertical="center" wrapText="1"/>
      <protection locked="0"/>
    </xf>
    <xf numFmtId="0" fontId="65" fillId="35" borderId="35" xfId="54" applyFont="1" applyFill="1" applyBorder="1" applyAlignment="1" applyProtection="1">
      <alignment horizontal="center" vertical="center"/>
      <protection/>
    </xf>
    <xf numFmtId="1" fontId="62" fillId="35" borderId="38" xfId="54" applyNumberFormat="1" applyFont="1" applyFill="1" applyBorder="1" applyAlignment="1" applyProtection="1">
      <alignment horizontal="center" vertical="center" wrapText="1"/>
      <protection locked="0"/>
    </xf>
    <xf numFmtId="165" fontId="62" fillId="35" borderId="18" xfId="54" applyNumberFormat="1" applyFont="1" applyFill="1" applyBorder="1" applyAlignment="1" applyProtection="1">
      <alignment horizontal="center" vertical="center" wrapText="1"/>
      <protection/>
    </xf>
    <xf numFmtId="1" fontId="72" fillId="35" borderId="18" xfId="54" applyNumberFormat="1" applyFont="1" applyFill="1" applyBorder="1" applyAlignment="1" applyProtection="1">
      <alignment horizontal="center" vertical="center" wrapText="1"/>
      <protection/>
    </xf>
    <xf numFmtId="1" fontId="73" fillId="35" borderId="33" xfId="54" applyNumberFormat="1" applyFont="1" applyFill="1" applyBorder="1" applyAlignment="1" applyProtection="1">
      <alignment horizontal="center" vertical="center" wrapText="1"/>
      <protection/>
    </xf>
    <xf numFmtId="1" fontId="62" fillId="34" borderId="34" xfId="54" applyNumberFormat="1" applyFont="1" applyFill="1" applyBorder="1" applyAlignment="1" applyProtection="1">
      <alignment horizontal="center" vertical="center" wrapText="1"/>
      <protection/>
    </xf>
    <xf numFmtId="0" fontId="65" fillId="34" borderId="35" xfId="54" applyFont="1" applyFill="1" applyBorder="1" applyAlignment="1" applyProtection="1">
      <alignment horizontal="center" vertical="center"/>
      <protection/>
    </xf>
    <xf numFmtId="1" fontId="62" fillId="34" borderId="36" xfId="54" applyNumberFormat="1" applyFont="1" applyFill="1" applyBorder="1" applyAlignment="1" applyProtection="1">
      <alignment horizontal="center" vertical="center" wrapText="1"/>
      <protection/>
    </xf>
    <xf numFmtId="165" fontId="62" fillId="34" borderId="18" xfId="54" applyNumberFormat="1" applyFont="1" applyFill="1" applyBorder="1" applyAlignment="1" applyProtection="1">
      <alignment horizontal="center" vertical="center" wrapText="1"/>
      <protection/>
    </xf>
    <xf numFmtId="1" fontId="72" fillId="34" borderId="18" xfId="54" applyNumberFormat="1" applyFont="1" applyFill="1" applyBorder="1" applyAlignment="1" applyProtection="1">
      <alignment horizontal="center" vertical="center" wrapText="1"/>
      <protection/>
    </xf>
    <xf numFmtId="0" fontId="71" fillId="0" borderId="0" xfId="54" applyFont="1" applyBorder="1" applyAlignment="1" applyProtection="1">
      <alignment vertical="center" wrapText="1"/>
      <protection/>
    </xf>
    <xf numFmtId="0" fontId="72" fillId="0" borderId="0" xfId="54" applyFont="1" applyBorder="1" applyAlignment="1" applyProtection="1">
      <alignment vertical="center" wrapText="1"/>
      <protection/>
    </xf>
    <xf numFmtId="1" fontId="62" fillId="0" borderId="0" xfId="54" applyNumberFormat="1" applyFont="1" applyBorder="1" applyAlignment="1" applyProtection="1">
      <alignment horizontal="center" vertical="center" wrapText="1"/>
      <protection/>
    </xf>
    <xf numFmtId="165" fontId="62" fillId="0" borderId="0" xfId="54" applyNumberFormat="1" applyFont="1" applyBorder="1" applyAlignment="1" applyProtection="1">
      <alignment horizontal="center" vertical="center" wrapText="1"/>
      <protection/>
    </xf>
    <xf numFmtId="1" fontId="73" fillId="0" borderId="0" xfId="54" applyNumberFormat="1" applyFont="1" applyBorder="1" applyAlignment="1" applyProtection="1">
      <alignment horizontal="center" vertical="center" wrapText="1"/>
      <protection/>
    </xf>
    <xf numFmtId="0" fontId="62" fillId="0" borderId="0" xfId="54" applyFont="1" applyBorder="1" applyAlignment="1" applyProtection="1">
      <alignment horizontal="center" vertical="center" wrapText="1"/>
      <protection/>
    </xf>
    <xf numFmtId="1" fontId="62" fillId="0" borderId="0" xfId="54" applyNumberFormat="1" applyFont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 horizontal="center" vertical="center"/>
    </xf>
    <xf numFmtId="165" fontId="61" fillId="0" borderId="0" xfId="54" applyNumberFormat="1" applyFont="1" applyBorder="1" applyAlignment="1" applyProtection="1">
      <alignment/>
      <protection/>
    </xf>
    <xf numFmtId="164" fontId="61" fillId="0" borderId="0" xfId="54" applyNumberFormat="1" applyFont="1" applyBorder="1" applyAlignment="1" applyProtection="1">
      <alignment/>
      <protection/>
    </xf>
    <xf numFmtId="0" fontId="67" fillId="0" borderId="14" xfId="54" applyFont="1" applyBorder="1" applyAlignment="1" applyProtection="1">
      <alignment/>
      <protection/>
    </xf>
    <xf numFmtId="0" fontId="66" fillId="37" borderId="13" xfId="54" applyFont="1" applyFill="1" applyBorder="1" applyAlignment="1" applyProtection="1">
      <alignment/>
      <protection/>
    </xf>
    <xf numFmtId="0" fontId="61" fillId="36" borderId="39" xfId="54" applyFont="1" applyFill="1" applyBorder="1" applyAlignment="1" applyProtection="1">
      <alignment/>
      <protection/>
    </xf>
    <xf numFmtId="0" fontId="65" fillId="0" borderId="17" xfId="54" applyFont="1" applyBorder="1" applyAlignment="1" applyProtection="1">
      <alignment vertical="center" wrapText="1"/>
      <protection/>
    </xf>
    <xf numFmtId="0" fontId="65" fillId="38" borderId="34" xfId="54" applyFont="1" applyFill="1" applyBorder="1" applyAlignment="1" applyProtection="1">
      <alignment vertical="center" wrapText="1"/>
      <protection/>
    </xf>
    <xf numFmtId="165" fontId="65" fillId="0" borderId="18" xfId="54" applyNumberFormat="1" applyFont="1" applyBorder="1" applyAlignment="1" applyProtection="1">
      <alignment horizontal="center" vertical="center" wrapText="1"/>
      <protection/>
    </xf>
    <xf numFmtId="0" fontId="65" fillId="0" borderId="18" xfId="54" applyFont="1" applyBorder="1" applyAlignment="1" applyProtection="1">
      <alignment horizontal="center" vertical="center" wrapText="1"/>
      <protection/>
    </xf>
    <xf numFmtId="0" fontId="65" fillId="38" borderId="18" xfId="54" applyFont="1" applyFill="1" applyBorder="1" applyAlignment="1" applyProtection="1">
      <alignment horizontal="center" vertical="center" wrapText="1"/>
      <protection/>
    </xf>
    <xf numFmtId="164" fontId="65" fillId="0" borderId="18" xfId="54" applyNumberFormat="1" applyFont="1" applyBorder="1" applyAlignment="1" applyProtection="1">
      <alignment horizontal="center" vertical="center" wrapText="1"/>
      <protection/>
    </xf>
    <xf numFmtId="164" fontId="65" fillId="35" borderId="18" xfId="54" applyNumberFormat="1" applyFont="1" applyFill="1" applyBorder="1" applyAlignment="1" applyProtection="1">
      <alignment horizontal="center" vertical="center" wrapText="1"/>
      <protection/>
    </xf>
    <xf numFmtId="0" fontId="65" fillId="35" borderId="18" xfId="54" applyFont="1" applyFill="1" applyBorder="1" applyAlignment="1" applyProtection="1">
      <alignment horizontal="center" vertical="center" wrapText="1"/>
      <protection/>
    </xf>
    <xf numFmtId="1" fontId="62" fillId="0" borderId="40" xfId="54" applyNumberFormat="1" applyFont="1" applyBorder="1" applyAlignment="1" applyProtection="1">
      <alignment horizontal="center" vertical="center" wrapText="1"/>
      <protection/>
    </xf>
    <xf numFmtId="0" fontId="65" fillId="0" borderId="41" xfId="54" applyFont="1" applyBorder="1" applyAlignment="1" applyProtection="1">
      <alignment horizontal="center" vertical="center"/>
      <protection/>
    </xf>
    <xf numFmtId="1" fontId="62" fillId="0" borderId="42" xfId="54" applyNumberFormat="1" applyFont="1" applyBorder="1" applyAlignment="1" applyProtection="1">
      <alignment horizontal="center" vertical="center" wrapText="1"/>
      <protection/>
    </xf>
    <xf numFmtId="165" fontId="62" fillId="0" borderId="43" xfId="54" applyNumberFormat="1" applyFont="1" applyBorder="1" applyAlignment="1" applyProtection="1">
      <alignment horizontal="center" vertical="center" wrapText="1"/>
      <protection/>
    </xf>
    <xf numFmtId="1" fontId="72" fillId="0" borderId="43" xfId="54" applyNumberFormat="1" applyFont="1" applyBorder="1" applyAlignment="1" applyProtection="1">
      <alignment horizontal="center" vertical="center" wrapText="1"/>
      <protection/>
    </xf>
    <xf numFmtId="0" fontId="73" fillId="0" borderId="43" xfId="54" applyFont="1" applyBorder="1" applyAlignment="1" applyProtection="1">
      <alignment horizontal="center" vertical="center" wrapText="1"/>
      <protection/>
    </xf>
    <xf numFmtId="0" fontId="62" fillId="38" borderId="43" xfId="54" applyFont="1" applyFill="1" applyBorder="1" applyAlignment="1" applyProtection="1">
      <alignment horizontal="center" vertical="center" wrapText="1"/>
      <protection/>
    </xf>
    <xf numFmtId="1" fontId="62" fillId="35" borderId="40" xfId="54" applyNumberFormat="1" applyFont="1" applyFill="1" applyBorder="1" applyAlignment="1" applyProtection="1">
      <alignment horizontal="center" vertical="center" wrapText="1"/>
      <protection/>
    </xf>
    <xf numFmtId="0" fontId="65" fillId="35" borderId="41" xfId="54" applyFont="1" applyFill="1" applyBorder="1" applyAlignment="1" applyProtection="1">
      <alignment horizontal="center" vertical="center"/>
      <protection/>
    </xf>
    <xf numFmtId="1" fontId="62" fillId="35" borderId="42" xfId="54" applyNumberFormat="1" applyFont="1" applyFill="1" applyBorder="1" applyAlignment="1" applyProtection="1">
      <alignment horizontal="center" vertical="center" wrapText="1"/>
      <protection/>
    </xf>
    <xf numFmtId="165" fontId="62" fillId="35" borderId="43" xfId="54" applyNumberFormat="1" applyFont="1" applyFill="1" applyBorder="1" applyAlignment="1" applyProtection="1">
      <alignment horizontal="center" vertical="center" wrapText="1"/>
      <protection/>
    </xf>
    <xf numFmtId="1" fontId="72" fillId="35" borderId="43" xfId="54" applyNumberFormat="1" applyFont="1" applyFill="1" applyBorder="1" applyAlignment="1" applyProtection="1">
      <alignment horizontal="center" vertical="center" wrapText="1"/>
      <protection/>
    </xf>
    <xf numFmtId="1" fontId="73" fillId="35" borderId="43" xfId="54" applyNumberFormat="1" applyFont="1" applyFill="1" applyBorder="1" applyAlignment="1" applyProtection="1">
      <alignment horizontal="center" vertical="center" wrapText="1"/>
      <protection/>
    </xf>
    <xf numFmtId="0" fontId="72" fillId="0" borderId="43" xfId="54" applyFont="1" applyBorder="1" applyAlignment="1" applyProtection="1">
      <alignment horizontal="center" vertical="center" wrapText="1"/>
      <protection/>
    </xf>
    <xf numFmtId="1" fontId="62" fillId="34" borderId="40" xfId="54" applyNumberFormat="1" applyFont="1" applyFill="1" applyBorder="1" applyAlignment="1" applyProtection="1">
      <alignment horizontal="center" vertical="center" wrapText="1"/>
      <protection/>
    </xf>
    <xf numFmtId="0" fontId="65" fillId="34" borderId="41" xfId="54" applyFont="1" applyFill="1" applyBorder="1" applyAlignment="1" applyProtection="1">
      <alignment horizontal="center" vertical="center"/>
      <protection/>
    </xf>
    <xf numFmtId="1" fontId="62" fillId="34" borderId="42" xfId="54" applyNumberFormat="1" applyFont="1" applyFill="1" applyBorder="1" applyAlignment="1" applyProtection="1">
      <alignment horizontal="center" vertical="center" wrapText="1"/>
      <protection/>
    </xf>
    <xf numFmtId="165" fontId="62" fillId="34" borderId="43" xfId="54" applyNumberFormat="1" applyFont="1" applyFill="1" applyBorder="1" applyAlignment="1" applyProtection="1">
      <alignment horizontal="center" vertical="center" wrapText="1"/>
      <protection/>
    </xf>
    <xf numFmtId="1" fontId="72" fillId="34" borderId="43" xfId="54" applyNumberFormat="1" applyFont="1" applyFill="1" applyBorder="1" applyAlignment="1" applyProtection="1">
      <alignment horizontal="center" vertical="center" wrapText="1"/>
      <protection/>
    </xf>
    <xf numFmtId="0" fontId="78" fillId="34" borderId="44" xfId="0" applyFont="1" applyFill="1" applyBorder="1" applyAlignment="1">
      <alignment horizontal="center" vertical="center"/>
    </xf>
    <xf numFmtId="165" fontId="62" fillId="0" borderId="45" xfId="54" applyNumberFormat="1" applyFont="1" applyBorder="1" applyAlignment="1" applyProtection="1">
      <alignment horizontal="center" vertical="center" wrapText="1"/>
      <protection/>
    </xf>
    <xf numFmtId="1" fontId="72" fillId="0" borderId="45" xfId="54" applyNumberFormat="1" applyFont="1" applyBorder="1" applyAlignment="1" applyProtection="1">
      <alignment horizontal="center" vertical="center" wrapText="1"/>
      <protection/>
    </xf>
    <xf numFmtId="49" fontId="73" fillId="0" borderId="45" xfId="54" applyNumberFormat="1" applyFont="1" applyBorder="1" applyAlignment="1" applyProtection="1">
      <alignment horizontal="center" vertical="center" wrapText="1"/>
      <protection/>
    </xf>
    <xf numFmtId="0" fontId="62" fillId="38" borderId="45" xfId="54" applyFont="1" applyFill="1" applyBorder="1" applyAlignment="1" applyProtection="1">
      <alignment horizontal="center" vertical="center" wrapText="1"/>
      <protection/>
    </xf>
    <xf numFmtId="0" fontId="78" fillId="34" borderId="26" xfId="0" applyFont="1" applyFill="1" applyBorder="1" applyAlignment="1">
      <alignment horizontal="center" vertical="center"/>
    </xf>
    <xf numFmtId="165" fontId="62" fillId="0" borderId="28" xfId="54" applyNumberFormat="1" applyFont="1" applyBorder="1" applyAlignment="1" applyProtection="1">
      <alignment horizontal="center" vertical="center" wrapText="1"/>
      <protection/>
    </xf>
    <xf numFmtId="1" fontId="72" fillId="0" borderId="28" xfId="54" applyNumberFormat="1" applyFont="1" applyBorder="1" applyAlignment="1" applyProtection="1">
      <alignment horizontal="center" vertical="center" wrapText="1"/>
      <protection/>
    </xf>
    <xf numFmtId="49" fontId="73" fillId="0" borderId="28" xfId="54" applyNumberFormat="1" applyFont="1" applyBorder="1" applyAlignment="1" applyProtection="1">
      <alignment horizontal="center" vertical="center" wrapText="1"/>
      <protection/>
    </xf>
    <xf numFmtId="0" fontId="72" fillId="38" borderId="46" xfId="54" applyFont="1" applyFill="1" applyBorder="1" applyAlignment="1" applyProtection="1">
      <alignment vertical="center" wrapText="1"/>
      <protection/>
    </xf>
    <xf numFmtId="0" fontId="73" fillId="0" borderId="28" xfId="54" applyFont="1" applyBorder="1" applyAlignment="1" applyProtection="1">
      <alignment horizontal="center" vertical="center" wrapText="1"/>
      <protection/>
    </xf>
    <xf numFmtId="0" fontId="78" fillId="34" borderId="19" xfId="0" applyFont="1" applyFill="1" applyBorder="1" applyAlignment="1">
      <alignment horizontal="center" vertical="center"/>
    </xf>
    <xf numFmtId="2" fontId="62" fillId="0" borderId="0" xfId="54" applyNumberFormat="1" applyFont="1" applyBorder="1" applyAlignment="1" applyProtection="1">
      <alignment horizontal="center" vertical="center" wrapText="1"/>
      <protection/>
    </xf>
    <xf numFmtId="0" fontId="73" fillId="0" borderId="0" xfId="54" applyFont="1" applyBorder="1" applyAlignment="1" applyProtection="1">
      <alignment horizontal="center" vertical="center" wrapText="1"/>
      <protection/>
    </xf>
    <xf numFmtId="20" fontId="62" fillId="0" borderId="0" xfId="54" applyNumberFormat="1" applyFont="1" applyBorder="1" applyAlignment="1" applyProtection="1">
      <alignment horizontal="center" vertical="center" wrapText="1"/>
      <protection/>
    </xf>
    <xf numFmtId="0" fontId="77" fillId="0" borderId="0" xfId="0" applyFont="1" applyAlignment="1">
      <alignment/>
    </xf>
    <xf numFmtId="0" fontId="62" fillId="0" borderId="0" xfId="54" applyFont="1" applyBorder="1" applyAlignment="1" applyProtection="1">
      <alignment horizontal="left" vertical="top" wrapText="1"/>
      <protection/>
    </xf>
    <xf numFmtId="0" fontId="72" fillId="0" borderId="0" xfId="54" applyFont="1" applyBorder="1" applyAlignment="1" applyProtection="1">
      <alignment vertical="top"/>
      <protection/>
    </xf>
    <xf numFmtId="20" fontId="62" fillId="0" borderId="0" xfId="54" applyNumberFormat="1" applyFont="1" applyBorder="1" applyAlignment="1" applyProtection="1">
      <alignment horizontal="center" vertical="top"/>
      <protection/>
    </xf>
    <xf numFmtId="165" fontId="62" fillId="0" borderId="0" xfId="54" applyNumberFormat="1" applyFont="1" applyBorder="1" applyAlignment="1" applyProtection="1">
      <alignment horizontal="center" vertical="top"/>
      <protection/>
    </xf>
    <xf numFmtId="0" fontId="62" fillId="0" borderId="0" xfId="54" applyFont="1" applyBorder="1" applyAlignment="1" applyProtection="1">
      <alignment horizontal="center" vertical="top"/>
      <protection/>
    </xf>
    <xf numFmtId="164" fontId="62" fillId="0" borderId="0" xfId="54" applyNumberFormat="1" applyFont="1" applyBorder="1" applyAlignment="1" applyProtection="1">
      <alignment horizontal="center" vertical="top"/>
      <protection/>
    </xf>
    <xf numFmtId="164" fontId="6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7" fillId="37" borderId="13" xfId="54" applyFont="1" applyFill="1" applyBorder="1" applyAlignment="1" applyProtection="1">
      <alignment/>
      <protection/>
    </xf>
    <xf numFmtId="0" fontId="65" fillId="34" borderId="19" xfId="54" applyFont="1" applyFill="1" applyBorder="1" applyAlignment="1" applyProtection="1">
      <alignment horizontal="center" vertical="center"/>
      <protection/>
    </xf>
    <xf numFmtId="1" fontId="62" fillId="35" borderId="24" xfId="54" applyNumberFormat="1" applyFont="1" applyFill="1" applyBorder="1" applyAlignment="1" applyProtection="1">
      <alignment horizontal="center" vertical="center" wrapText="1"/>
      <protection/>
    </xf>
    <xf numFmtId="1" fontId="62" fillId="35" borderId="25" xfId="54" applyNumberFormat="1" applyFont="1" applyFill="1" applyBorder="1" applyAlignment="1" applyProtection="1">
      <alignment horizontal="center" vertical="center" wrapText="1"/>
      <protection/>
    </xf>
    <xf numFmtId="1" fontId="62" fillId="0" borderId="21" xfId="54" applyNumberFormat="1" applyFont="1" applyBorder="1" applyAlignment="1" applyProtection="1">
      <alignment horizontal="center" vertical="center" wrapText="1"/>
      <protection/>
    </xf>
    <xf numFmtId="1" fontId="79" fillId="34" borderId="26" xfId="54" applyNumberFormat="1" applyFont="1" applyFill="1" applyBorder="1" applyAlignment="1" applyProtection="1">
      <alignment horizontal="center" vertical="center" wrapText="1"/>
      <protection/>
    </xf>
    <xf numFmtId="1" fontId="62" fillId="35" borderId="30" xfId="54" applyNumberFormat="1" applyFont="1" applyFill="1" applyBorder="1" applyAlignment="1" applyProtection="1">
      <alignment horizontal="center" vertical="center" wrapText="1"/>
      <protection/>
    </xf>
    <xf numFmtId="1" fontId="62" fillId="35" borderId="31" xfId="54" applyNumberFormat="1" applyFont="1" applyFill="1" applyBorder="1" applyAlignment="1" applyProtection="1">
      <alignment horizontal="center" vertical="center" wrapText="1"/>
      <protection/>
    </xf>
    <xf numFmtId="1" fontId="80" fillId="34" borderId="26" xfId="54" applyNumberFormat="1" applyFont="1" applyFill="1" applyBorder="1" applyAlignment="1" applyProtection="1">
      <alignment horizontal="center" vertical="center" wrapText="1"/>
      <protection/>
    </xf>
    <xf numFmtId="0" fontId="65" fillId="0" borderId="47" xfId="54" applyFont="1" applyBorder="1" applyAlignment="1" applyProtection="1">
      <alignment horizontal="center" vertical="center"/>
      <protection/>
    </xf>
    <xf numFmtId="0" fontId="65" fillId="35" borderId="47" xfId="54" applyFont="1" applyFill="1" applyBorder="1" applyAlignment="1" applyProtection="1">
      <alignment horizontal="center" vertical="center"/>
      <protection/>
    </xf>
    <xf numFmtId="1" fontId="81" fillId="34" borderId="26" xfId="54" applyNumberFormat="1" applyFont="1" applyFill="1" applyBorder="1" applyAlignment="1" applyProtection="1">
      <alignment horizontal="center" vertical="center" wrapText="1"/>
      <protection/>
    </xf>
    <xf numFmtId="165" fontId="62" fillId="35" borderId="28" xfId="54" applyNumberFormat="1" applyFont="1" applyFill="1" applyBorder="1" applyAlignment="1" applyProtection="1">
      <alignment horizontal="center" vertical="center" wrapText="1"/>
      <protection/>
    </xf>
    <xf numFmtId="1" fontId="72" fillId="35" borderId="28" xfId="54" applyNumberFormat="1" applyFont="1" applyFill="1" applyBorder="1" applyAlignment="1" applyProtection="1">
      <alignment horizontal="center" vertical="center" wrapText="1"/>
      <protection/>
    </xf>
    <xf numFmtId="1" fontId="62" fillId="0" borderId="28" xfId="54" applyNumberFormat="1" applyFont="1" applyBorder="1" applyAlignment="1" applyProtection="1">
      <alignment horizontal="center" vertical="center" wrapText="1"/>
      <protection/>
    </xf>
    <xf numFmtId="1" fontId="62" fillId="34" borderId="30" xfId="54" applyNumberFormat="1" applyFont="1" applyFill="1" applyBorder="1" applyAlignment="1" applyProtection="1">
      <alignment horizontal="center" vertical="center" wrapText="1"/>
      <protection/>
    </xf>
    <xf numFmtId="1" fontId="62" fillId="34" borderId="31" xfId="54" applyNumberFormat="1" applyFont="1" applyFill="1" applyBorder="1" applyAlignment="1" applyProtection="1">
      <alignment horizontal="center" vertical="center" wrapText="1"/>
      <protection/>
    </xf>
    <xf numFmtId="165" fontId="62" fillId="34" borderId="28" xfId="54" applyNumberFormat="1" applyFont="1" applyFill="1" applyBorder="1" applyAlignment="1" applyProtection="1">
      <alignment horizontal="center" vertical="center" wrapText="1"/>
      <protection/>
    </xf>
    <xf numFmtId="1" fontId="72" fillId="34" borderId="28" xfId="54" applyNumberFormat="1" applyFont="1" applyFill="1" applyBorder="1" applyAlignment="1" applyProtection="1">
      <alignment horizontal="center" vertical="center" wrapText="1"/>
      <protection/>
    </xf>
    <xf numFmtId="0" fontId="0" fillId="38" borderId="29" xfId="0" applyFill="1" applyBorder="1" applyAlignment="1">
      <alignment/>
    </xf>
    <xf numFmtId="0" fontId="65" fillId="34" borderId="47" xfId="54" applyFont="1" applyFill="1" applyBorder="1" applyAlignment="1" applyProtection="1">
      <alignment horizontal="center" vertical="center"/>
      <protection/>
    </xf>
    <xf numFmtId="0" fontId="0" fillId="38" borderId="0" xfId="0" applyFill="1" applyBorder="1" applyAlignment="1">
      <alignment/>
    </xf>
    <xf numFmtId="0" fontId="62" fillId="38" borderId="0" xfId="54" applyFont="1" applyFill="1" applyBorder="1" applyAlignment="1" applyProtection="1">
      <alignment horizontal="center" vertical="center" wrapText="1"/>
      <protection/>
    </xf>
    <xf numFmtId="1" fontId="62" fillId="0" borderId="48" xfId="54" applyNumberFormat="1" applyFont="1" applyBorder="1" applyAlignment="1" applyProtection="1">
      <alignment horizontal="center" vertical="center" wrapText="1"/>
      <protection/>
    </xf>
    <xf numFmtId="1" fontId="62" fillId="0" borderId="49" xfId="54" applyNumberFormat="1" applyFont="1" applyBorder="1" applyAlignment="1" applyProtection="1">
      <alignment horizontal="center" vertical="center" wrapText="1"/>
      <protection/>
    </xf>
    <xf numFmtId="165" fontId="62" fillId="0" borderId="50" xfId="54" applyNumberFormat="1" applyFont="1" applyBorder="1" applyAlignment="1" applyProtection="1">
      <alignment horizontal="center" vertical="center" wrapText="1"/>
      <protection/>
    </xf>
    <xf numFmtId="1" fontId="72" fillId="0" borderId="50" xfId="54" applyNumberFormat="1" applyFont="1" applyBorder="1" applyAlignment="1" applyProtection="1">
      <alignment horizontal="center" vertical="center" wrapText="1"/>
      <protection/>
    </xf>
    <xf numFmtId="1" fontId="62" fillId="0" borderId="50" xfId="54" applyNumberFormat="1" applyFont="1" applyBorder="1" applyAlignment="1" applyProtection="1">
      <alignment horizontal="center" vertical="center" wrapText="1"/>
      <protection/>
    </xf>
    <xf numFmtId="165" fontId="62" fillId="34" borderId="50" xfId="54" applyNumberFormat="1" applyFont="1" applyFill="1" applyBorder="1" applyAlignment="1" applyProtection="1">
      <alignment horizontal="center" vertical="center" wrapText="1"/>
      <protection/>
    </xf>
    <xf numFmtId="1" fontId="72" fillId="34" borderId="50" xfId="54" applyNumberFormat="1" applyFont="1" applyFill="1" applyBorder="1" applyAlignment="1" applyProtection="1">
      <alignment horizontal="center" vertical="center" wrapText="1"/>
      <protection/>
    </xf>
    <xf numFmtId="0" fontId="71" fillId="0" borderId="32" xfId="54" applyFont="1" applyBorder="1" applyAlignment="1" applyProtection="1">
      <alignment horizontal="left" vertical="center" wrapText="1"/>
      <protection/>
    </xf>
    <xf numFmtId="0" fontId="72" fillId="39" borderId="33" xfId="54" applyFont="1" applyFill="1" applyBorder="1" applyAlignment="1" applyProtection="1">
      <alignment horizontal="center" vertical="center" wrapText="1"/>
      <protection/>
    </xf>
    <xf numFmtId="0" fontId="62" fillId="39" borderId="33" xfId="54" applyFont="1" applyFill="1" applyBorder="1" applyAlignment="1" applyProtection="1">
      <alignment horizontal="center" vertical="center" wrapText="1"/>
      <protection/>
    </xf>
    <xf numFmtId="165" fontId="62" fillId="0" borderId="33" xfId="54" applyNumberFormat="1" applyFont="1" applyBorder="1" applyAlignment="1" applyProtection="1">
      <alignment horizontal="center" vertical="center" wrapText="1"/>
      <protection/>
    </xf>
    <xf numFmtId="1" fontId="72" fillId="0" borderId="33" xfId="54" applyNumberFormat="1" applyFont="1" applyBorder="1" applyAlignment="1" applyProtection="1">
      <alignment horizontal="center" vertical="center" wrapText="1"/>
      <protection/>
    </xf>
    <xf numFmtId="1" fontId="62" fillId="35" borderId="37" xfId="54" applyNumberFormat="1" applyFont="1" applyFill="1" applyBorder="1" applyAlignment="1" applyProtection="1">
      <alignment horizontal="center" vertical="center" wrapText="1"/>
      <protection/>
    </xf>
    <xf numFmtId="1" fontId="62" fillId="35" borderId="38" xfId="54" applyNumberFormat="1" applyFont="1" applyFill="1" applyBorder="1" applyAlignment="1" applyProtection="1">
      <alignment horizontal="center" vertical="center" wrapText="1"/>
      <protection/>
    </xf>
    <xf numFmtId="165" fontId="62" fillId="35" borderId="33" xfId="54" applyNumberFormat="1" applyFont="1" applyFill="1" applyBorder="1" applyAlignment="1" applyProtection="1">
      <alignment horizontal="center" vertical="center" wrapText="1"/>
      <protection/>
    </xf>
    <xf numFmtId="1" fontId="72" fillId="35" borderId="33" xfId="54" applyNumberFormat="1" applyFont="1" applyFill="1" applyBorder="1" applyAlignment="1" applyProtection="1">
      <alignment horizontal="center" vertical="center" wrapText="1"/>
      <protection/>
    </xf>
    <xf numFmtId="1" fontId="62" fillId="0" borderId="33" xfId="54" applyNumberFormat="1" applyFont="1" applyBorder="1" applyAlignment="1" applyProtection="1">
      <alignment horizontal="center" vertical="center" wrapText="1"/>
      <protection/>
    </xf>
    <xf numFmtId="1" fontId="62" fillId="34" borderId="37" xfId="54" applyNumberFormat="1" applyFont="1" applyFill="1" applyBorder="1" applyAlignment="1" applyProtection="1">
      <alignment horizontal="center" vertical="center" wrapText="1"/>
      <protection/>
    </xf>
    <xf numFmtId="1" fontId="62" fillId="34" borderId="38" xfId="54" applyNumberFormat="1" applyFont="1" applyFill="1" applyBorder="1" applyAlignment="1" applyProtection="1">
      <alignment horizontal="center" vertical="center" wrapText="1"/>
      <protection/>
    </xf>
    <xf numFmtId="165" fontId="62" fillId="34" borderId="33" xfId="54" applyNumberFormat="1" applyFont="1" applyFill="1" applyBorder="1" applyAlignment="1" applyProtection="1">
      <alignment horizontal="center" vertical="center" wrapText="1"/>
      <protection/>
    </xf>
    <xf numFmtId="1" fontId="72" fillId="34" borderId="33" xfId="54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  <xf numFmtId="0" fontId="82" fillId="0" borderId="0" xfId="0" applyFont="1" applyAlignment="1">
      <alignment/>
    </xf>
    <xf numFmtId="0" fontId="64" fillId="0" borderId="14" xfId="0" applyFont="1" applyBorder="1" applyAlignment="1">
      <alignment/>
    </xf>
    <xf numFmtId="0" fontId="68" fillId="40" borderId="51" xfId="0" applyFont="1" applyFill="1" applyBorder="1" applyAlignment="1">
      <alignment horizontal="center" vertical="center"/>
    </xf>
    <xf numFmtId="0" fontId="68" fillId="40" borderId="11" xfId="0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40" borderId="52" xfId="0" applyFont="1" applyFill="1" applyBorder="1" applyAlignment="1">
      <alignment horizontal="center" vertical="center"/>
    </xf>
    <xf numFmtId="0" fontId="68" fillId="40" borderId="53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40" borderId="0" xfId="0" applyFont="1" applyFill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40" borderId="14" xfId="0" applyFont="1" applyFill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68" fillId="0" borderId="0" xfId="0" applyFont="1" applyAlignment="1">
      <alignment horizontal="center" vertical="center"/>
    </xf>
    <xf numFmtId="0" fontId="68" fillId="41" borderId="57" xfId="0" applyFont="1" applyFill="1" applyBorder="1" applyAlignment="1">
      <alignment horizontal="center" vertical="center"/>
    </xf>
    <xf numFmtId="0" fontId="68" fillId="41" borderId="58" xfId="0" applyFont="1" applyFill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68" fillId="41" borderId="52" xfId="0" applyFont="1" applyFill="1" applyBorder="1" applyAlignment="1">
      <alignment horizontal="center" vertical="center"/>
    </xf>
    <xf numFmtId="0" fontId="68" fillId="41" borderId="53" xfId="0" applyFont="1" applyFill="1" applyBorder="1" applyAlignment="1">
      <alignment horizontal="center" vertical="center"/>
    </xf>
    <xf numFmtId="0" fontId="68" fillId="40" borderId="43" xfId="0" applyFont="1" applyFill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40" borderId="21" xfId="0" applyFont="1" applyFill="1" applyBorder="1" applyAlignment="1">
      <alignment horizontal="center" vertical="center"/>
    </xf>
    <xf numFmtId="0" fontId="68" fillId="40" borderId="57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68" fillId="41" borderId="51" xfId="0" applyFont="1" applyFill="1" applyBorder="1" applyAlignment="1">
      <alignment horizontal="center" vertical="center"/>
    </xf>
    <xf numFmtId="0" fontId="68" fillId="41" borderId="11" xfId="0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68" fillId="0" borderId="49" xfId="0" applyFont="1" applyBorder="1" applyAlignment="1">
      <alignment horizontal="center" vertical="center"/>
    </xf>
    <xf numFmtId="0" fontId="68" fillId="41" borderId="0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68" fillId="0" borderId="48" xfId="0" applyFont="1" applyBorder="1" applyAlignment="1">
      <alignment horizontal="center" vertical="center"/>
    </xf>
    <xf numFmtId="0" fontId="85" fillId="0" borderId="61" xfId="0" applyFont="1" applyBorder="1" applyAlignment="1">
      <alignment horizontal="center" vertical="center"/>
    </xf>
    <xf numFmtId="0" fontId="86" fillId="0" borderId="61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61" xfId="0" applyFont="1" applyBorder="1" applyAlignment="1">
      <alignment vertical="center"/>
    </xf>
    <xf numFmtId="0" fontId="83" fillId="0" borderId="13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166" fontId="87" fillId="0" borderId="13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vertical="center"/>
    </xf>
    <xf numFmtId="0" fontId="82" fillId="0" borderId="62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62" fillId="0" borderId="63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49" fontId="74" fillId="0" borderId="13" xfId="0" applyNumberFormat="1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85" fillId="0" borderId="39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62" fillId="0" borderId="62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82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88" fillId="33" borderId="61" xfId="0" applyFont="1" applyFill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88" fillId="0" borderId="61" xfId="0" applyFont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0" fontId="85" fillId="0" borderId="6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62" fillId="0" borderId="13" xfId="0" applyFont="1" applyBorder="1" applyAlignment="1">
      <alignment vertical="center" wrapText="1"/>
    </xf>
    <xf numFmtId="0" fontId="83" fillId="0" borderId="16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D050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3333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76200</xdr:colOff>
      <xdr:row>39</xdr:row>
      <xdr:rowOff>142875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10848975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zoomScale="75" zoomScaleNormal="75" workbookViewId="0" topLeftCell="A7">
      <selection activeCell="A39" sqref="A39"/>
    </sheetView>
  </sheetViews>
  <sheetFormatPr defaultColWidth="9.00390625" defaultRowHeight="12.75"/>
  <cols>
    <col min="1" max="1" width="17.25390625" style="15" customWidth="1"/>
    <col min="2" max="2" width="0.74609375" style="15" customWidth="1"/>
    <col min="3" max="3" width="3.625" style="0" customWidth="1"/>
    <col min="4" max="4" width="0.6171875" style="0" customWidth="1"/>
    <col min="5" max="5" width="3.625" style="0" customWidth="1"/>
    <col min="6" max="8" width="6.25390625" style="0" customWidth="1"/>
    <col min="9" max="9" width="0.74609375" style="0" customWidth="1"/>
    <col min="10" max="10" width="3.625" style="0" customWidth="1"/>
    <col min="11" max="11" width="0.6171875" style="0" customWidth="1"/>
    <col min="12" max="12" width="3.625" style="0" customWidth="1"/>
    <col min="13" max="14" width="6.25390625" style="0" customWidth="1"/>
    <col min="15" max="15" width="0.74609375" style="0" customWidth="1"/>
    <col min="16" max="16" width="4.625" style="0" customWidth="1"/>
    <col min="17" max="17" width="0.6171875" style="0" customWidth="1"/>
    <col min="18" max="18" width="4.625" style="0" customWidth="1"/>
    <col min="19" max="21" width="6.25390625" style="0" customWidth="1"/>
    <col min="22" max="22" width="0.74609375" style="0" customWidth="1"/>
    <col min="23" max="23" width="3.625" style="16" customWidth="1"/>
    <col min="24" max="24" width="0.6171875" style="16" customWidth="1"/>
    <col min="25" max="25" width="3.625" style="16" customWidth="1"/>
    <col min="26" max="26" width="6.25390625" style="17" customWidth="1"/>
    <col min="27" max="27" width="6.25390625" style="16" customWidth="1"/>
    <col min="28" max="28" width="0.74609375" style="0" customWidth="1"/>
    <col min="29" max="29" width="4.625" style="16" customWidth="1"/>
    <col min="30" max="30" width="0.6171875" style="16" customWidth="1"/>
    <col min="31" max="31" width="4.625" style="16" customWidth="1"/>
    <col min="32" max="33" width="6.25390625" style="16" customWidth="1"/>
    <col min="34" max="16384" width="8.375" style="0" customWidth="1"/>
  </cols>
  <sheetData>
    <row r="1" spans="1:33" ht="23.2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9"/>
      <c r="N1" s="20"/>
      <c r="O1" s="20"/>
      <c r="P1" s="20"/>
      <c r="Q1" s="20"/>
      <c r="R1" s="20"/>
      <c r="S1" s="19"/>
      <c r="T1" s="19"/>
      <c r="U1" s="21"/>
      <c r="V1" s="21"/>
      <c r="W1" s="22"/>
      <c r="X1" s="22"/>
      <c r="Y1" s="22"/>
      <c r="Z1"/>
      <c r="AA1"/>
      <c r="AC1"/>
      <c r="AD1"/>
      <c r="AE1"/>
      <c r="AF1"/>
      <c r="AG1"/>
    </row>
    <row r="2" spans="1:33" ht="34.5" customHeight="1">
      <c r="A2" s="21"/>
      <c r="B2" s="21"/>
      <c r="C2" s="20"/>
      <c r="D2" s="20"/>
      <c r="E2" s="20"/>
      <c r="F2" s="23"/>
      <c r="G2" s="23"/>
      <c r="H2" s="20"/>
      <c r="I2" s="20"/>
      <c r="J2" s="20"/>
      <c r="K2" s="20"/>
      <c r="L2" s="20"/>
      <c r="M2" s="19"/>
      <c r="N2" s="20"/>
      <c r="O2" s="20"/>
      <c r="P2" s="20"/>
      <c r="Q2" s="20"/>
      <c r="R2" s="20"/>
      <c r="S2" s="19"/>
      <c r="T2" s="19"/>
      <c r="U2" s="21"/>
      <c r="V2" s="21"/>
      <c r="W2" s="22"/>
      <c r="X2" s="22"/>
      <c r="Y2" s="22"/>
      <c r="Z2"/>
      <c r="AA2"/>
      <c r="AC2"/>
      <c r="AD2"/>
      <c r="AE2"/>
      <c r="AF2"/>
      <c r="AG2"/>
    </row>
    <row r="3" spans="1:34" ht="23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24.75" customHeight="1">
      <c r="A4" s="24" t="s">
        <v>0</v>
      </c>
      <c r="B4" s="25"/>
      <c r="C4" s="12" t="s">
        <v>1</v>
      </c>
      <c r="D4" s="12"/>
      <c r="E4" s="12"/>
      <c r="F4" s="12"/>
      <c r="G4" s="12"/>
      <c r="H4" s="12"/>
      <c r="I4" s="27"/>
      <c r="J4" s="12" t="s">
        <v>2</v>
      </c>
      <c r="K4" s="12"/>
      <c r="L4" s="12"/>
      <c r="M4" s="12"/>
      <c r="N4" s="12"/>
      <c r="O4" s="11" t="s">
        <v>3</v>
      </c>
      <c r="P4" s="11"/>
      <c r="Q4" s="11"/>
      <c r="R4" s="11"/>
      <c r="S4" s="11"/>
      <c r="T4" s="11"/>
      <c r="U4" s="11"/>
      <c r="V4" s="28"/>
      <c r="W4" s="12" t="s">
        <v>4</v>
      </c>
      <c r="X4" s="12"/>
      <c r="Y4" s="12"/>
      <c r="Z4" s="12"/>
      <c r="AA4" s="12"/>
      <c r="AB4" s="26"/>
      <c r="AC4" s="10" t="s">
        <v>5</v>
      </c>
      <c r="AD4" s="10"/>
      <c r="AE4" s="10"/>
      <c r="AF4" s="10"/>
      <c r="AG4" s="10"/>
      <c r="AH4" s="10"/>
    </row>
    <row r="5" spans="1:34" s="40" customFormat="1" ht="24.75" customHeight="1">
      <c r="A5" s="29" t="s">
        <v>6</v>
      </c>
      <c r="B5" s="30"/>
      <c r="C5" s="9" t="s">
        <v>7</v>
      </c>
      <c r="D5" s="9"/>
      <c r="E5" s="9"/>
      <c r="F5" s="31" t="s">
        <v>8</v>
      </c>
      <c r="G5" s="32" t="s">
        <v>9</v>
      </c>
      <c r="H5" s="32" t="s">
        <v>10</v>
      </c>
      <c r="I5" s="33"/>
      <c r="J5" s="9" t="s">
        <v>7</v>
      </c>
      <c r="K5" s="9"/>
      <c r="L5" s="9"/>
      <c r="M5" s="34" t="s">
        <v>8</v>
      </c>
      <c r="N5" s="32" t="s">
        <v>9</v>
      </c>
      <c r="O5" s="33"/>
      <c r="P5" s="8" t="s">
        <v>7</v>
      </c>
      <c r="Q5" s="8"/>
      <c r="R5" s="8"/>
      <c r="S5" s="35" t="s">
        <v>8</v>
      </c>
      <c r="T5" s="36" t="s">
        <v>9</v>
      </c>
      <c r="U5" s="36" t="s">
        <v>10</v>
      </c>
      <c r="V5" s="33"/>
      <c r="W5" s="9" t="s">
        <v>7</v>
      </c>
      <c r="X5" s="9"/>
      <c r="Y5" s="9"/>
      <c r="Z5" s="34" t="s">
        <v>8</v>
      </c>
      <c r="AA5" s="32" t="s">
        <v>9</v>
      </c>
      <c r="AB5" s="33"/>
      <c r="AC5" s="7" t="s">
        <v>7</v>
      </c>
      <c r="AD5" s="7"/>
      <c r="AE5" s="7"/>
      <c r="AF5" s="37" t="s">
        <v>8</v>
      </c>
      <c r="AG5" s="38" t="s">
        <v>9</v>
      </c>
      <c r="AH5" s="39" t="s">
        <v>10</v>
      </c>
    </row>
    <row r="6" spans="1:34" ht="24.75" customHeight="1">
      <c r="A6" s="41" t="str">
        <f>SENIOŘI!A5</f>
        <v>KARATEDÓ STEKLÝ</v>
      </c>
      <c r="B6" s="42"/>
      <c r="C6" s="43">
        <f>SENIOŘI!K5</f>
        <v>0</v>
      </c>
      <c r="D6" s="44" t="s">
        <v>11</v>
      </c>
      <c r="E6" s="45">
        <f>SENIOŘI!L5</f>
        <v>0</v>
      </c>
      <c r="F6" s="46">
        <f>IF(E6&lt;&gt;0,C6/E6,0)</f>
        <v>0</v>
      </c>
      <c r="G6" s="47">
        <f>SENIOŘI!J5</f>
        <v>0</v>
      </c>
      <c r="H6" s="48">
        <f>SENIOŘI!N5</f>
        <v>4</v>
      </c>
      <c r="I6" s="49"/>
      <c r="J6" s="50">
        <f>SENIOŘI!K23</f>
        <v>9</v>
      </c>
      <c r="K6" s="44" t="s">
        <v>11</v>
      </c>
      <c r="L6" s="51">
        <f>SENIOŘI!L23</f>
        <v>21</v>
      </c>
      <c r="M6" s="46">
        <f>IF(L6&lt;&gt;0,J6/L6,0)</f>
        <v>0.42857142857142855</v>
      </c>
      <c r="N6" s="47">
        <f>SENIOŘI!J23</f>
        <v>0</v>
      </c>
      <c r="O6" s="49"/>
      <c r="P6" s="52">
        <f>C6+J6</f>
        <v>9</v>
      </c>
      <c r="Q6" s="53" t="s">
        <v>11</v>
      </c>
      <c r="R6" s="54">
        <f>E6+L6</f>
        <v>21</v>
      </c>
      <c r="S6" s="55">
        <f>IF(R6&lt;&gt;0,P6/R6,0)</f>
        <v>0.42857142857142855</v>
      </c>
      <c r="T6" s="56">
        <f>G6+N6</f>
        <v>0</v>
      </c>
      <c r="U6" s="57">
        <v>4</v>
      </c>
      <c r="V6" s="49"/>
      <c r="W6" s="43">
        <f>SENIOŘI!K41</f>
        <v>0</v>
      </c>
      <c r="X6" s="44" t="s">
        <v>11</v>
      </c>
      <c r="Y6" s="45">
        <f>SENIOŘI!L41</f>
        <v>0</v>
      </c>
      <c r="Z6" s="46">
        <f>IF(Y6&lt;&gt;0,W6/Y6,0)</f>
        <v>0</v>
      </c>
      <c r="AA6" s="47">
        <f>SENIOŘI!J41</f>
        <v>0</v>
      </c>
      <c r="AB6" s="49"/>
      <c r="AC6" s="58">
        <f>P6+W6</f>
        <v>9</v>
      </c>
      <c r="AD6" s="59" t="s">
        <v>11</v>
      </c>
      <c r="AE6" s="60">
        <f>R6+Y6</f>
        <v>21</v>
      </c>
      <c r="AF6" s="61">
        <f>IF(AE6&lt;&gt;0,AC6/AE6,0)</f>
        <v>0.42857142857142855</v>
      </c>
      <c r="AG6" s="62">
        <f>T6+AA6</f>
        <v>0</v>
      </c>
      <c r="AH6" s="63"/>
    </row>
    <row r="7" spans="1:34" ht="24.75" customHeight="1">
      <c r="A7" s="64" t="str">
        <f>SENIOŘI!A7</f>
        <v>SKP HVĚZDA KARLOVY VARY</v>
      </c>
      <c r="B7" s="65"/>
      <c r="C7" s="43">
        <f>SENIOŘI!K7</f>
        <v>5</v>
      </c>
      <c r="D7" s="66" t="s">
        <v>11</v>
      </c>
      <c r="E7" s="45">
        <f>SENIOŘI!L7</f>
        <v>15</v>
      </c>
      <c r="F7" s="46">
        <f>IF(E7&lt;&gt;0,C7/E7,0)</f>
        <v>0.3333333333333333</v>
      </c>
      <c r="G7" s="47">
        <f>SENIOŘI!J7</f>
        <v>0</v>
      </c>
      <c r="H7" s="48">
        <f>SENIOŘI!N7</f>
        <v>3</v>
      </c>
      <c r="I7" s="67"/>
      <c r="J7" s="68">
        <f>SENIOŘI!K25</f>
        <v>16</v>
      </c>
      <c r="K7" s="66" t="s">
        <v>11</v>
      </c>
      <c r="L7" s="69">
        <f>SENIOŘI!L25</f>
        <v>14</v>
      </c>
      <c r="M7" s="46">
        <f>IF(L7&lt;&gt;0,J7/L7,0)</f>
        <v>1.1428571428571428</v>
      </c>
      <c r="N7" s="47">
        <f>SENIOŘI!J25</f>
        <v>4</v>
      </c>
      <c r="O7" s="67"/>
      <c r="P7" s="70">
        <f>C7+J7</f>
        <v>21</v>
      </c>
      <c r="Q7" s="71" t="s">
        <v>11</v>
      </c>
      <c r="R7" s="72">
        <f>E7+L7</f>
        <v>29</v>
      </c>
      <c r="S7" s="55">
        <f>IF(R7&lt;&gt;0,P7/R7,0)</f>
        <v>0.7241379310344828</v>
      </c>
      <c r="T7" s="56">
        <f>G7+N7</f>
        <v>4</v>
      </c>
      <c r="U7" s="73">
        <v>3</v>
      </c>
      <c r="V7" s="67"/>
      <c r="W7" s="68">
        <f>SENIOŘI!K43</f>
        <v>0</v>
      </c>
      <c r="X7" s="66" t="s">
        <v>11</v>
      </c>
      <c r="Y7" s="69">
        <f>SENIOŘI!L43</f>
        <v>0</v>
      </c>
      <c r="Z7" s="46">
        <f>IF(Y7&lt;&gt;0,W7/Y7,0)</f>
        <v>0</v>
      </c>
      <c r="AA7" s="47">
        <f>SENIOŘI!J43</f>
        <v>0</v>
      </c>
      <c r="AB7" s="67"/>
      <c r="AC7" s="58">
        <f>P7+W7</f>
        <v>21</v>
      </c>
      <c r="AD7" s="74" t="s">
        <v>11</v>
      </c>
      <c r="AE7" s="60">
        <f>R7+Y7</f>
        <v>29</v>
      </c>
      <c r="AF7" s="61">
        <f>IF(AE7&lt;&gt;0,AC7/AE7,0)</f>
        <v>0.7241379310344828</v>
      </c>
      <c r="AG7" s="62">
        <f>T7+AA7</f>
        <v>4</v>
      </c>
      <c r="AH7" s="75"/>
    </row>
    <row r="8" spans="1:34" ht="24.75" customHeight="1">
      <c r="A8" s="64" t="str">
        <f>SENIOŘI!A9</f>
        <v>SKBU HOSTIVAŘ </v>
      </c>
      <c r="B8" s="65"/>
      <c r="C8" s="43">
        <f>SENIOŘI!K9</f>
        <v>11</v>
      </c>
      <c r="D8" s="44" t="s">
        <v>11</v>
      </c>
      <c r="E8" s="45">
        <f>SENIOŘI!L9</f>
        <v>9</v>
      </c>
      <c r="F8" s="46">
        <f>IF(E8&lt;&gt;0,C8/E8,0)</f>
        <v>1.2222222222222223</v>
      </c>
      <c r="G8" s="47">
        <f>SENIOŘI!J9</f>
        <v>2</v>
      </c>
      <c r="H8" s="48">
        <f>SENIOŘI!N9</f>
        <v>2</v>
      </c>
      <c r="I8" s="67"/>
      <c r="J8" s="50">
        <f>SENIOŘI!K27</f>
        <v>12</v>
      </c>
      <c r="K8" s="44" t="s">
        <v>11</v>
      </c>
      <c r="L8" s="51">
        <f>SENIOŘI!L27</f>
        <v>18</v>
      </c>
      <c r="M8" s="46">
        <f>IF(L8&lt;&gt;0,J8/L8,0)</f>
        <v>0.6666666666666666</v>
      </c>
      <c r="N8" s="47">
        <f>SENIOŘI!J27</f>
        <v>2</v>
      </c>
      <c r="O8" s="67"/>
      <c r="P8" s="70">
        <f>C8+J8</f>
        <v>23</v>
      </c>
      <c r="Q8" s="71" t="s">
        <v>11</v>
      </c>
      <c r="R8" s="72">
        <f>E8+L8</f>
        <v>27</v>
      </c>
      <c r="S8" s="55">
        <f>IF(R8&lt;&gt;0,P8/R8,0)</f>
        <v>0.8518518518518519</v>
      </c>
      <c r="T8" s="56">
        <f>G8+N8</f>
        <v>4</v>
      </c>
      <c r="U8" s="73">
        <v>2</v>
      </c>
      <c r="V8" s="67"/>
      <c r="W8" s="68">
        <f>SENIOŘI!K45</f>
        <v>0</v>
      </c>
      <c r="X8" s="66" t="s">
        <v>11</v>
      </c>
      <c r="Y8" s="69">
        <f>SENIOŘI!L45</f>
        <v>0</v>
      </c>
      <c r="Z8" s="46">
        <f>IF(Y8&lt;&gt;0,W8/Y8,0)</f>
        <v>0</v>
      </c>
      <c r="AA8" s="47">
        <f>SENIOŘI!J45</f>
        <v>0</v>
      </c>
      <c r="AB8" s="67"/>
      <c r="AC8" s="58">
        <f>P8+W8</f>
        <v>23</v>
      </c>
      <c r="AD8" s="59" t="s">
        <v>11</v>
      </c>
      <c r="AE8" s="60">
        <f>R8+Y8</f>
        <v>27</v>
      </c>
      <c r="AF8" s="61">
        <f>IF(AE8&lt;&gt;0,AC8/AE8,0)</f>
        <v>0.8518518518518519</v>
      </c>
      <c r="AG8" s="62">
        <f>T8+AA8</f>
        <v>4</v>
      </c>
      <c r="AH8" s="76"/>
    </row>
    <row r="9" spans="1:34" ht="24.75" customHeight="1">
      <c r="A9" s="77" t="str">
        <f>SENIOŘI!A11</f>
        <v>SK SHOTOKAN NERATOVICE</v>
      </c>
      <c r="B9" s="78"/>
      <c r="C9" s="79">
        <f>SENIOŘI!K11</f>
        <v>14</v>
      </c>
      <c r="D9" s="80" t="s">
        <v>11</v>
      </c>
      <c r="E9" s="81">
        <f>SENIOŘI!L11</f>
        <v>6</v>
      </c>
      <c r="F9" s="82">
        <f>IF(E9&lt;&gt;0,C9/E9,0)</f>
        <v>2.3333333333333335</v>
      </c>
      <c r="G9" s="83">
        <f>SENIOŘI!J11</f>
        <v>4</v>
      </c>
      <c r="H9" s="84">
        <f>SENIOŘI!N11</f>
        <v>1</v>
      </c>
      <c r="I9" s="85"/>
      <c r="J9" s="86">
        <f>SENIOŘI!K29</f>
        <v>23</v>
      </c>
      <c r="K9" s="80" t="s">
        <v>11</v>
      </c>
      <c r="L9" s="87">
        <f>SENIOŘI!L29</f>
        <v>7</v>
      </c>
      <c r="M9" s="82">
        <f>IF(L9&lt;&gt;0,J9/L9,0)</f>
        <v>3.2857142857142856</v>
      </c>
      <c r="N9" s="83">
        <f>SENIOŘI!J29</f>
        <v>6</v>
      </c>
      <c r="O9" s="85"/>
      <c r="P9" s="88">
        <f>C9+J9</f>
        <v>37</v>
      </c>
      <c r="Q9" s="89" t="s">
        <v>11</v>
      </c>
      <c r="R9" s="90">
        <f>E9+L9</f>
        <v>13</v>
      </c>
      <c r="S9" s="91">
        <f>IF(R9&lt;&gt;0,P9/R9,0)</f>
        <v>2.8461538461538463</v>
      </c>
      <c r="T9" s="92">
        <f>G9+N9</f>
        <v>10</v>
      </c>
      <c r="U9" s="93">
        <v>1</v>
      </c>
      <c r="V9" s="85"/>
      <c r="W9" s="86">
        <f>SENIOŘI!K47</f>
        <v>0</v>
      </c>
      <c r="X9" s="80" t="s">
        <v>11</v>
      </c>
      <c r="Y9" s="87">
        <f>SENIOŘI!L47</f>
        <v>0</v>
      </c>
      <c r="Z9" s="82">
        <f>IF(Y9&lt;&gt;0,W9/Y9,0)</f>
        <v>0</v>
      </c>
      <c r="AA9" s="83">
        <f>SENIOŘI!J47</f>
        <v>0</v>
      </c>
      <c r="AB9" s="85"/>
      <c r="AC9" s="94">
        <f>P9+W9</f>
        <v>37</v>
      </c>
      <c r="AD9" s="95" t="s">
        <v>11</v>
      </c>
      <c r="AE9" s="96">
        <f>R9+Y9</f>
        <v>13</v>
      </c>
      <c r="AF9" s="97">
        <f>IF(AE9&lt;&gt;0,AC9/AE9,0)</f>
        <v>2.8461538461538463</v>
      </c>
      <c r="AG9" s="98">
        <f>T9+AA9</f>
        <v>10</v>
      </c>
      <c r="AH9" s="63"/>
    </row>
    <row r="10" spans="1:34" ht="24.75" customHeight="1">
      <c r="A10" s="99"/>
      <c r="B10" s="100"/>
      <c r="C10" s="101"/>
      <c r="D10" s="44"/>
      <c r="E10" s="101"/>
      <c r="F10" s="102"/>
      <c r="G10" s="101"/>
      <c r="H10" s="103"/>
      <c r="I10" s="104"/>
      <c r="J10" s="101"/>
      <c r="K10" s="44"/>
      <c r="L10" s="101"/>
      <c r="M10" s="102"/>
      <c r="N10" s="101"/>
      <c r="O10" s="104"/>
      <c r="P10" s="105"/>
      <c r="Q10" s="44"/>
      <c r="R10" s="105"/>
      <c r="S10" s="102"/>
      <c r="T10" s="101"/>
      <c r="U10" s="103"/>
      <c r="V10" s="104"/>
      <c r="W10" s="101"/>
      <c r="X10" s="44"/>
      <c r="Y10" s="101"/>
      <c r="Z10" s="102"/>
      <c r="AA10" s="101"/>
      <c r="AB10" s="104"/>
      <c r="AC10" s="101"/>
      <c r="AD10" s="44"/>
      <c r="AE10" s="101"/>
      <c r="AF10" s="102"/>
      <c r="AG10" s="101"/>
      <c r="AH10" s="106"/>
    </row>
    <row r="11" spans="1:33" ht="24.75" customHeight="1">
      <c r="A11" s="21"/>
      <c r="B11" s="21"/>
      <c r="C11" s="21"/>
      <c r="D11" s="21"/>
      <c r="E11" s="21"/>
      <c r="F11" s="107"/>
      <c r="G11" s="107"/>
      <c r="H11" s="21"/>
      <c r="I11" s="21"/>
      <c r="J11" s="21"/>
      <c r="K11" s="21"/>
      <c r="L11" s="21"/>
      <c r="M11" s="108"/>
      <c r="N11" s="21"/>
      <c r="O11" s="21"/>
      <c r="P11" s="21"/>
      <c r="Q11" s="21"/>
      <c r="R11" s="21"/>
      <c r="S11" s="108"/>
      <c r="T11" s="108"/>
      <c r="U11" s="21"/>
      <c r="V11" s="21"/>
      <c r="W11" s="22"/>
      <c r="X11" s="22"/>
      <c r="Y11" s="22"/>
      <c r="Z11"/>
      <c r="AA11"/>
      <c r="AC11"/>
      <c r="AD11"/>
      <c r="AE11"/>
      <c r="AF11"/>
      <c r="AG11"/>
    </row>
    <row r="12" spans="1:33" ht="24.75" customHeight="1">
      <c r="A12" s="109"/>
      <c r="B12" s="21"/>
      <c r="C12" s="21"/>
      <c r="D12" s="21"/>
      <c r="E12" s="21"/>
      <c r="F12" s="107"/>
      <c r="G12" s="107"/>
      <c r="H12" s="21"/>
      <c r="I12" s="21"/>
      <c r="J12" s="21"/>
      <c r="K12" s="21"/>
      <c r="L12" s="21"/>
      <c r="M12" s="108"/>
      <c r="N12" s="21"/>
      <c r="O12" s="21"/>
      <c r="P12" s="21"/>
      <c r="Q12" s="21"/>
      <c r="R12" s="21"/>
      <c r="S12" s="108"/>
      <c r="T12" s="108"/>
      <c r="U12" s="21"/>
      <c r="V12" s="21"/>
      <c r="W12" s="22"/>
      <c r="X12" s="22"/>
      <c r="Y12" s="22"/>
      <c r="Z12"/>
      <c r="AA12"/>
      <c r="AC12"/>
      <c r="AD12"/>
      <c r="AE12"/>
      <c r="AF12"/>
      <c r="AG12"/>
    </row>
    <row r="13" spans="1:34" ht="24.75" customHeight="1">
      <c r="A13" s="110" t="s">
        <v>12</v>
      </c>
      <c r="B13" s="111"/>
      <c r="C13" s="12" t="s">
        <v>1</v>
      </c>
      <c r="D13" s="12"/>
      <c r="E13" s="12"/>
      <c r="F13" s="12"/>
      <c r="G13" s="12"/>
      <c r="H13" s="12"/>
      <c r="I13" s="27"/>
      <c r="J13" s="12" t="s">
        <v>2</v>
      </c>
      <c r="K13" s="12"/>
      <c r="L13" s="12"/>
      <c r="M13" s="12"/>
      <c r="N13" s="12"/>
      <c r="O13" s="12" t="s">
        <v>3</v>
      </c>
      <c r="P13" s="12"/>
      <c r="Q13" s="12"/>
      <c r="R13" s="12"/>
      <c r="S13" s="12"/>
      <c r="T13" s="12"/>
      <c r="U13" s="12"/>
      <c r="V13" s="26"/>
      <c r="W13" s="12" t="s">
        <v>4</v>
      </c>
      <c r="X13" s="12"/>
      <c r="Y13" s="12"/>
      <c r="Z13" s="12"/>
      <c r="AA13" s="12"/>
      <c r="AB13" s="26"/>
      <c r="AC13" s="10" t="s">
        <v>5</v>
      </c>
      <c r="AD13" s="10"/>
      <c r="AE13" s="10"/>
      <c r="AF13" s="10"/>
      <c r="AG13" s="10"/>
      <c r="AH13" s="10"/>
    </row>
    <row r="14" spans="1:34" s="40" customFormat="1" ht="24.75" customHeight="1">
      <c r="A14" s="112" t="s">
        <v>6</v>
      </c>
      <c r="B14" s="113"/>
      <c r="C14" s="9" t="s">
        <v>7</v>
      </c>
      <c r="D14" s="9"/>
      <c r="E14" s="9"/>
      <c r="F14" s="114" t="s">
        <v>8</v>
      </c>
      <c r="G14" s="115" t="s">
        <v>9</v>
      </c>
      <c r="H14" s="32" t="s">
        <v>10</v>
      </c>
      <c r="I14" s="116"/>
      <c r="J14" s="6" t="s">
        <v>7</v>
      </c>
      <c r="K14" s="6"/>
      <c r="L14" s="6"/>
      <c r="M14" s="117" t="s">
        <v>8</v>
      </c>
      <c r="N14" s="115" t="s">
        <v>9</v>
      </c>
      <c r="O14" s="116"/>
      <c r="P14" s="8" t="s">
        <v>7</v>
      </c>
      <c r="Q14" s="8"/>
      <c r="R14" s="8"/>
      <c r="S14" s="118" t="s">
        <v>8</v>
      </c>
      <c r="T14" s="119" t="s">
        <v>9</v>
      </c>
      <c r="U14" s="36" t="s">
        <v>10</v>
      </c>
      <c r="V14" s="116"/>
      <c r="W14" s="9" t="s">
        <v>7</v>
      </c>
      <c r="X14" s="9"/>
      <c r="Y14" s="9"/>
      <c r="Z14" s="34" t="s">
        <v>8</v>
      </c>
      <c r="AA14" s="32" t="s">
        <v>9</v>
      </c>
      <c r="AB14" s="33"/>
      <c r="AC14" s="7" t="s">
        <v>7</v>
      </c>
      <c r="AD14" s="7"/>
      <c r="AE14" s="7"/>
      <c r="AF14" s="37" t="s">
        <v>8</v>
      </c>
      <c r="AG14" s="38" t="s">
        <v>9</v>
      </c>
      <c r="AH14" s="39" t="s">
        <v>10</v>
      </c>
    </row>
    <row r="15" spans="1:34" ht="24.75" customHeight="1">
      <c r="A15" s="41" t="str">
        <f>DOROST!A5</f>
        <v>SPORT ÚVALY</v>
      </c>
      <c r="B15" s="42"/>
      <c r="C15" s="120">
        <f>DOROST!S5</f>
        <v>41</v>
      </c>
      <c r="D15" s="121" t="s">
        <v>11</v>
      </c>
      <c r="E15" s="122">
        <f>DOROST!T5</f>
        <v>29</v>
      </c>
      <c r="F15" s="123">
        <f aca="true" t="shared" si="0" ref="F15:F22">IF(E15&lt;&gt;0,C15/E15,0)</f>
        <v>1.4137931034482758</v>
      </c>
      <c r="G15" s="124">
        <f>DOROST!R5</f>
        <v>5</v>
      </c>
      <c r="H15" s="125" t="str">
        <f>DOROST!V5</f>
        <v>6</v>
      </c>
      <c r="I15" s="126"/>
      <c r="J15" s="120">
        <f>DOROST!S29</f>
        <v>28</v>
      </c>
      <c r="K15" s="121" t="s">
        <v>11</v>
      </c>
      <c r="L15" s="122">
        <f>DOROST!T29</f>
        <v>22</v>
      </c>
      <c r="M15" s="123">
        <f aca="true" t="shared" si="1" ref="M15:M22">IF(L15&lt;&gt;0,J15/L15,0)</f>
        <v>1.2727272727272727</v>
      </c>
      <c r="N15" s="124">
        <f>DOROST!R29</f>
        <v>6</v>
      </c>
      <c r="O15" s="126"/>
      <c r="P15" s="127">
        <f aca="true" t="shared" si="2" ref="P15:P22">C15+J15</f>
        <v>69</v>
      </c>
      <c r="Q15" s="128" t="s">
        <v>11</v>
      </c>
      <c r="R15" s="129">
        <f aca="true" t="shared" si="3" ref="R15:R22">E15+L15</f>
        <v>51</v>
      </c>
      <c r="S15" s="130">
        <f aca="true" t="shared" si="4" ref="S15:S22">IF(R15&lt;&gt;0,P15/R15,0)</f>
        <v>1.3529411764705883</v>
      </c>
      <c r="T15" s="131">
        <f aca="true" t="shared" si="5" ref="T15:T22">G15+N15</f>
        <v>11</v>
      </c>
      <c r="U15" s="132">
        <v>5</v>
      </c>
      <c r="V15" s="126"/>
      <c r="W15" s="120">
        <f>DOROST!S55</f>
        <v>0</v>
      </c>
      <c r="X15" s="121" t="s">
        <v>11</v>
      </c>
      <c r="Y15" s="122">
        <f>DOROST!T55</f>
        <v>0</v>
      </c>
      <c r="Z15" s="123">
        <f aca="true" t="shared" si="6" ref="Z15:Z22">IF(Y15&lt;&gt;0,W15/Y15,0)</f>
        <v>0</v>
      </c>
      <c r="AA15" s="133">
        <f>DOROST!R55</f>
        <v>0</v>
      </c>
      <c r="AB15" s="126"/>
      <c r="AC15" s="134">
        <f aca="true" t="shared" si="7" ref="AC15:AC22">P15+W15</f>
        <v>69</v>
      </c>
      <c r="AD15" s="135" t="s">
        <v>11</v>
      </c>
      <c r="AE15" s="136">
        <f aca="true" t="shared" si="8" ref="AE15:AE22">R15+Y15</f>
        <v>51</v>
      </c>
      <c r="AF15" s="137">
        <f aca="true" t="shared" si="9" ref="AF15:AF22">IF(AE15&lt;&gt;0,AC15/AE15,0)</f>
        <v>1.3529411764705883</v>
      </c>
      <c r="AG15" s="138">
        <f aca="true" t="shared" si="10" ref="AG15:AG22">T15+AA15</f>
        <v>11</v>
      </c>
      <c r="AH15" s="139"/>
    </row>
    <row r="16" spans="1:34" ht="24.75" customHeight="1">
      <c r="A16" s="41" t="str">
        <f>DOROST!A7</f>
        <v>SKP HVĚZDA KARLOVY VARY</v>
      </c>
      <c r="B16" s="65"/>
      <c r="C16" s="50">
        <f>DOROST!S7</f>
        <v>44</v>
      </c>
      <c r="D16" s="44" t="s">
        <v>11</v>
      </c>
      <c r="E16" s="51">
        <f>DOROST!T7</f>
        <v>26</v>
      </c>
      <c r="F16" s="140">
        <f t="shared" si="0"/>
        <v>1.6923076923076923</v>
      </c>
      <c r="G16" s="141">
        <f>DOROST!R7</f>
        <v>10</v>
      </c>
      <c r="H16" s="142" t="str">
        <f>DOROST!V7</f>
        <v>3</v>
      </c>
      <c r="I16" s="143"/>
      <c r="J16" s="50">
        <f>DOROST!S31</f>
        <v>21</v>
      </c>
      <c r="K16" s="44" t="s">
        <v>11</v>
      </c>
      <c r="L16" s="51">
        <f>DOROST!T31</f>
        <v>27</v>
      </c>
      <c r="M16" s="140">
        <f t="shared" si="1"/>
        <v>0.7777777777777778</v>
      </c>
      <c r="N16" s="47">
        <f>DOROST!R31</f>
        <v>4</v>
      </c>
      <c r="O16" s="67"/>
      <c r="P16" s="70">
        <f t="shared" si="2"/>
        <v>65</v>
      </c>
      <c r="Q16" s="71" t="s">
        <v>11</v>
      </c>
      <c r="R16" s="72">
        <f t="shared" si="3"/>
        <v>53</v>
      </c>
      <c r="S16" s="55">
        <f t="shared" si="4"/>
        <v>1.2264150943396226</v>
      </c>
      <c r="T16" s="56">
        <f t="shared" si="5"/>
        <v>14</v>
      </c>
      <c r="U16" s="73">
        <v>3</v>
      </c>
      <c r="V16" s="67"/>
      <c r="W16" s="68">
        <f>DOROST!S57</f>
        <v>0</v>
      </c>
      <c r="X16" s="66" t="s">
        <v>11</v>
      </c>
      <c r="Y16" s="69">
        <f>DOROST!T57</f>
        <v>0</v>
      </c>
      <c r="Z16" s="46">
        <f t="shared" si="6"/>
        <v>0</v>
      </c>
      <c r="AA16" s="47">
        <f>DOROST!R57</f>
        <v>0</v>
      </c>
      <c r="AB16" s="67"/>
      <c r="AC16" s="58">
        <f t="shared" si="7"/>
        <v>65</v>
      </c>
      <c r="AD16" s="59" t="s">
        <v>11</v>
      </c>
      <c r="AE16" s="60">
        <f t="shared" si="8"/>
        <v>53</v>
      </c>
      <c r="AF16" s="61">
        <f t="shared" si="9"/>
        <v>1.2264150943396226</v>
      </c>
      <c r="AG16" s="62">
        <f t="shared" si="10"/>
        <v>14</v>
      </c>
      <c r="AH16" s="144"/>
    </row>
    <row r="17" spans="1:34" ht="24.75" customHeight="1">
      <c r="A17" s="41" t="str">
        <f>DOROST!A9</f>
        <v>KK KADAŇ A KLÁŠTEREC</v>
      </c>
      <c r="B17" s="65"/>
      <c r="C17" s="68">
        <f>DOROST!S9</f>
        <v>41</v>
      </c>
      <c r="D17" s="66" t="s">
        <v>11</v>
      </c>
      <c r="E17" s="69">
        <f>DOROST!T9</f>
        <v>29</v>
      </c>
      <c r="F17" s="145">
        <f t="shared" si="0"/>
        <v>1.4137931034482758</v>
      </c>
      <c r="G17" s="146">
        <f>DOROST!R9</f>
        <v>10</v>
      </c>
      <c r="H17" s="147" t="str">
        <f>DOROST!V9</f>
        <v>4</v>
      </c>
      <c r="I17" s="67"/>
      <c r="J17" s="68">
        <f>DOROST!S33</f>
        <v>22</v>
      </c>
      <c r="K17" s="66" t="s">
        <v>11</v>
      </c>
      <c r="L17" s="69">
        <f>DOROST!T33</f>
        <v>28</v>
      </c>
      <c r="M17" s="145">
        <f t="shared" si="1"/>
        <v>0.7857142857142857</v>
      </c>
      <c r="N17" s="47">
        <f>DOROST!R33</f>
        <v>2</v>
      </c>
      <c r="O17" s="67"/>
      <c r="P17" s="70">
        <f t="shared" si="2"/>
        <v>63</v>
      </c>
      <c r="Q17" s="71" t="s">
        <v>11</v>
      </c>
      <c r="R17" s="72">
        <f t="shared" si="3"/>
        <v>57</v>
      </c>
      <c r="S17" s="55">
        <f t="shared" si="4"/>
        <v>1.105263157894737</v>
      </c>
      <c r="T17" s="56">
        <f t="shared" si="5"/>
        <v>12</v>
      </c>
      <c r="U17" s="73">
        <v>4</v>
      </c>
      <c r="V17" s="67"/>
      <c r="W17" s="68">
        <f>DOROST!S59</f>
        <v>0</v>
      </c>
      <c r="X17" s="66" t="s">
        <v>11</v>
      </c>
      <c r="Y17" s="69">
        <f>DOROST!T59</f>
        <v>0</v>
      </c>
      <c r="Z17" s="46">
        <f t="shared" si="6"/>
        <v>0</v>
      </c>
      <c r="AA17" s="47">
        <f>DOROST!R59</f>
        <v>0</v>
      </c>
      <c r="AB17" s="67"/>
      <c r="AC17" s="58">
        <f t="shared" si="7"/>
        <v>63</v>
      </c>
      <c r="AD17" s="59" t="s">
        <v>11</v>
      </c>
      <c r="AE17" s="60">
        <f t="shared" si="8"/>
        <v>57</v>
      </c>
      <c r="AF17" s="61">
        <f t="shared" si="9"/>
        <v>1.105263157894737</v>
      </c>
      <c r="AG17" s="62">
        <f t="shared" si="10"/>
        <v>12</v>
      </c>
      <c r="AH17" s="144"/>
    </row>
    <row r="18" spans="1:34" ht="24.75" customHeight="1">
      <c r="A18" s="41" t="str">
        <f>DOROST!A11</f>
        <v>SKBU HOSTIVAŘ</v>
      </c>
      <c r="B18" s="148"/>
      <c r="C18" s="68">
        <f>DOROST!S11</f>
        <v>45</v>
      </c>
      <c r="D18" s="66" t="s">
        <v>11</v>
      </c>
      <c r="E18" s="69">
        <f>DOROST!T11</f>
        <v>25</v>
      </c>
      <c r="F18" s="145">
        <f t="shared" si="0"/>
        <v>1.8</v>
      </c>
      <c r="G18" s="146">
        <f>DOROST!R11</f>
        <v>10</v>
      </c>
      <c r="H18" s="147" t="str">
        <f>DOROST!V11</f>
        <v>1-2</v>
      </c>
      <c r="I18" s="67"/>
      <c r="J18" s="68">
        <f>DOROST!S35</f>
        <v>36</v>
      </c>
      <c r="K18" s="66" t="s">
        <v>11</v>
      </c>
      <c r="L18" s="69">
        <f>DOROST!T35</f>
        <v>14</v>
      </c>
      <c r="M18" s="145">
        <f t="shared" si="1"/>
        <v>2.5714285714285716</v>
      </c>
      <c r="N18" s="47">
        <f>DOROST!R35</f>
        <v>10</v>
      </c>
      <c r="O18" s="67"/>
      <c r="P18" s="70">
        <f t="shared" si="2"/>
        <v>81</v>
      </c>
      <c r="Q18" s="71" t="s">
        <v>11</v>
      </c>
      <c r="R18" s="72">
        <f t="shared" si="3"/>
        <v>39</v>
      </c>
      <c r="S18" s="55">
        <f t="shared" si="4"/>
        <v>2.076923076923077</v>
      </c>
      <c r="T18" s="56">
        <f t="shared" si="5"/>
        <v>20</v>
      </c>
      <c r="U18" s="73">
        <v>1</v>
      </c>
      <c r="V18" s="67"/>
      <c r="W18" s="68">
        <f>DOROST!S61</f>
        <v>0</v>
      </c>
      <c r="X18" s="66" t="s">
        <v>11</v>
      </c>
      <c r="Y18" s="69">
        <f>DOROST!T61</f>
        <v>0</v>
      </c>
      <c r="Z18" s="46">
        <f t="shared" si="6"/>
        <v>0</v>
      </c>
      <c r="AA18" s="47">
        <f>DOROST!R61</f>
        <v>0</v>
      </c>
      <c r="AB18" s="67"/>
      <c r="AC18" s="58">
        <f t="shared" si="7"/>
        <v>81</v>
      </c>
      <c r="AD18" s="59" t="s">
        <v>11</v>
      </c>
      <c r="AE18" s="60">
        <f t="shared" si="8"/>
        <v>39</v>
      </c>
      <c r="AF18" s="61">
        <f t="shared" si="9"/>
        <v>2.076923076923077</v>
      </c>
      <c r="AG18" s="62">
        <f t="shared" si="10"/>
        <v>20</v>
      </c>
      <c r="AH18" s="144"/>
    </row>
    <row r="19" spans="1:34" ht="24.75" customHeight="1">
      <c r="A19" s="41" t="str">
        <f>DOROST!A13</f>
        <v>KARATE P-KLUB TÁBOR</v>
      </c>
      <c r="B19" s="148"/>
      <c r="C19" s="68">
        <f>DOROST!S13</f>
        <v>15</v>
      </c>
      <c r="D19" s="66" t="s">
        <v>11</v>
      </c>
      <c r="E19" s="69">
        <f>DOROST!T13</f>
        <v>55</v>
      </c>
      <c r="F19" s="145">
        <f t="shared" si="0"/>
        <v>0.2727272727272727</v>
      </c>
      <c r="G19" s="146">
        <f>DOROST!R13</f>
        <v>2</v>
      </c>
      <c r="H19" s="149" t="str">
        <f>DOROST!V13</f>
        <v>7</v>
      </c>
      <c r="I19" s="67"/>
      <c r="J19" s="68">
        <f>DOROST!S37</f>
        <v>0</v>
      </c>
      <c r="K19" s="66" t="s">
        <v>11</v>
      </c>
      <c r="L19" s="69">
        <f>DOROST!T37</f>
        <v>0</v>
      </c>
      <c r="M19" s="145">
        <f t="shared" si="1"/>
        <v>0</v>
      </c>
      <c r="N19" s="47">
        <f>DOROST!R37</f>
        <v>0</v>
      </c>
      <c r="O19" s="67"/>
      <c r="P19" s="70">
        <f t="shared" si="2"/>
        <v>15</v>
      </c>
      <c r="Q19" s="71" t="s">
        <v>11</v>
      </c>
      <c r="R19" s="72">
        <f t="shared" si="3"/>
        <v>55</v>
      </c>
      <c r="S19" s="55">
        <f t="shared" si="4"/>
        <v>0.2727272727272727</v>
      </c>
      <c r="T19" s="56">
        <f t="shared" si="5"/>
        <v>2</v>
      </c>
      <c r="U19" s="73">
        <v>7</v>
      </c>
      <c r="V19" s="67"/>
      <c r="W19" s="68">
        <f>DOROST!S63</f>
        <v>0</v>
      </c>
      <c r="X19" s="66" t="s">
        <v>11</v>
      </c>
      <c r="Y19" s="69">
        <f>DOROST!T63</f>
        <v>0</v>
      </c>
      <c r="Z19" s="46">
        <f t="shared" si="6"/>
        <v>0</v>
      </c>
      <c r="AA19" s="47">
        <f>DOROST!R63</f>
        <v>0</v>
      </c>
      <c r="AB19" s="67"/>
      <c r="AC19" s="58">
        <f t="shared" si="7"/>
        <v>15</v>
      </c>
      <c r="AD19" s="59" t="s">
        <v>11</v>
      </c>
      <c r="AE19" s="60">
        <f t="shared" si="8"/>
        <v>55</v>
      </c>
      <c r="AF19" s="61">
        <f t="shared" si="9"/>
        <v>0.2727272727272727</v>
      </c>
      <c r="AG19" s="62">
        <f t="shared" si="10"/>
        <v>2</v>
      </c>
      <c r="AH19" s="144"/>
    </row>
    <row r="20" spans="1:34" ht="24.75" customHeight="1">
      <c r="A20" s="41" t="str">
        <f>DOROST!A15</f>
        <v>SKP HVĚZDA JIRKOV</v>
      </c>
      <c r="B20" s="148"/>
      <c r="C20" s="68">
        <f>DOROST!S15</f>
        <v>5</v>
      </c>
      <c r="D20" s="66" t="s">
        <v>11</v>
      </c>
      <c r="E20" s="69">
        <f>DOROST!T15</f>
        <v>65</v>
      </c>
      <c r="F20" s="145">
        <f t="shared" si="0"/>
        <v>0.07692307692307693</v>
      </c>
      <c r="G20" s="146">
        <f>DOROST!R15</f>
        <v>0</v>
      </c>
      <c r="H20" s="149" t="str">
        <f>DOROST!V15</f>
        <v>8</v>
      </c>
      <c r="I20" s="67"/>
      <c r="J20" s="68">
        <f>DOROST!S39</f>
        <v>0</v>
      </c>
      <c r="K20" s="66" t="s">
        <v>11</v>
      </c>
      <c r="L20" s="69">
        <f>DOROST!T39</f>
        <v>0</v>
      </c>
      <c r="M20" s="145">
        <f t="shared" si="1"/>
        <v>0</v>
      </c>
      <c r="N20" s="47">
        <f>DOROST!R39</f>
        <v>0</v>
      </c>
      <c r="O20" s="67"/>
      <c r="P20" s="70">
        <f t="shared" si="2"/>
        <v>5</v>
      </c>
      <c r="Q20" s="71" t="s">
        <v>11</v>
      </c>
      <c r="R20" s="72">
        <f t="shared" si="3"/>
        <v>65</v>
      </c>
      <c r="S20" s="55">
        <f t="shared" si="4"/>
        <v>0.07692307692307693</v>
      </c>
      <c r="T20" s="56">
        <f t="shared" si="5"/>
        <v>0</v>
      </c>
      <c r="U20" s="73">
        <v>8</v>
      </c>
      <c r="V20" s="67"/>
      <c r="W20" s="68">
        <f>DOROST!S65</f>
        <v>0</v>
      </c>
      <c r="X20" s="66" t="s">
        <v>11</v>
      </c>
      <c r="Y20" s="69">
        <f>DOROST!T65</f>
        <v>0</v>
      </c>
      <c r="Z20" s="46">
        <f t="shared" si="6"/>
        <v>0</v>
      </c>
      <c r="AA20" s="47">
        <f>DOROST!R65</f>
        <v>0</v>
      </c>
      <c r="AB20" s="67"/>
      <c r="AC20" s="58">
        <f t="shared" si="7"/>
        <v>5</v>
      </c>
      <c r="AD20" s="59" t="s">
        <v>11</v>
      </c>
      <c r="AE20" s="60">
        <f t="shared" si="8"/>
        <v>65</v>
      </c>
      <c r="AF20" s="61">
        <f t="shared" si="9"/>
        <v>0.07692307692307693</v>
      </c>
      <c r="AG20" s="62">
        <f t="shared" si="10"/>
        <v>0</v>
      </c>
      <c r="AH20" s="144"/>
    </row>
    <row r="21" spans="1:34" ht="24.75" customHeight="1">
      <c r="A21" s="64" t="str">
        <f>DOROST!A17</f>
        <v>KARATEDÓ STEKLÝ</v>
      </c>
      <c r="B21" s="65"/>
      <c r="C21" s="43">
        <f>DOROST!S17</f>
        <v>45</v>
      </c>
      <c r="D21" s="44" t="s">
        <v>11</v>
      </c>
      <c r="E21" s="45">
        <f>DOROST!T17</f>
        <v>25</v>
      </c>
      <c r="F21" s="46">
        <f t="shared" si="0"/>
        <v>1.8</v>
      </c>
      <c r="G21" s="47">
        <f>DOROST!R17</f>
        <v>10</v>
      </c>
      <c r="H21" s="48" t="str">
        <f>DOROST!V17</f>
        <v>1-2</v>
      </c>
      <c r="I21" s="67"/>
      <c r="J21" s="50">
        <f>DOROST!S41</f>
        <v>8</v>
      </c>
      <c r="K21" s="44" t="s">
        <v>11</v>
      </c>
      <c r="L21" s="51">
        <f>DOROST!T41</f>
        <v>40</v>
      </c>
      <c r="M21" s="46">
        <f t="shared" si="1"/>
        <v>0.2</v>
      </c>
      <c r="N21" s="47">
        <f>DOROST!R41</f>
        <v>0</v>
      </c>
      <c r="O21" s="67"/>
      <c r="P21" s="70">
        <f t="shared" si="2"/>
        <v>53</v>
      </c>
      <c r="Q21" s="71" t="s">
        <v>11</v>
      </c>
      <c r="R21" s="72">
        <f t="shared" si="3"/>
        <v>65</v>
      </c>
      <c r="S21" s="55">
        <f t="shared" si="4"/>
        <v>0.8153846153846154</v>
      </c>
      <c r="T21" s="56">
        <f t="shared" si="5"/>
        <v>10</v>
      </c>
      <c r="U21" s="73">
        <v>6</v>
      </c>
      <c r="V21" s="67"/>
      <c r="W21" s="68">
        <f>DOROST!S67</f>
        <v>0</v>
      </c>
      <c r="X21" s="66" t="s">
        <v>11</v>
      </c>
      <c r="Y21" s="69">
        <f>DOROST!T67</f>
        <v>0</v>
      </c>
      <c r="Z21" s="46">
        <f t="shared" si="6"/>
        <v>0</v>
      </c>
      <c r="AA21" s="47">
        <f>DOROST!R67</f>
        <v>0</v>
      </c>
      <c r="AB21" s="67"/>
      <c r="AC21" s="58">
        <f t="shared" si="7"/>
        <v>53</v>
      </c>
      <c r="AD21" s="59" t="s">
        <v>11</v>
      </c>
      <c r="AE21" s="60">
        <f t="shared" si="8"/>
        <v>65</v>
      </c>
      <c r="AF21" s="61">
        <f t="shared" si="9"/>
        <v>0.8153846153846154</v>
      </c>
      <c r="AG21" s="62">
        <f t="shared" si="10"/>
        <v>10</v>
      </c>
      <c r="AH21" s="144"/>
    </row>
    <row r="22" spans="1:34" ht="24.75" customHeight="1">
      <c r="A22" s="77" t="str">
        <f>DOROST!A19</f>
        <v>SK SHOTOKAN NERATOVICE</v>
      </c>
      <c r="B22" s="78"/>
      <c r="C22" s="79">
        <f>DOROST!S19</f>
        <v>44</v>
      </c>
      <c r="D22" s="80" t="s">
        <v>11</v>
      </c>
      <c r="E22" s="81">
        <f>DOROST!T19</f>
        <v>26</v>
      </c>
      <c r="F22" s="82">
        <f t="shared" si="0"/>
        <v>1.6923076923076923</v>
      </c>
      <c r="G22" s="83">
        <f>DOROST!R19</f>
        <v>9</v>
      </c>
      <c r="H22" s="84" t="str">
        <f>DOROST!V19</f>
        <v>5</v>
      </c>
      <c r="I22" s="85"/>
      <c r="J22" s="86">
        <f>DOROST!S43</f>
        <v>33</v>
      </c>
      <c r="K22" s="80" t="s">
        <v>11</v>
      </c>
      <c r="L22" s="87">
        <f>DOROST!T43</f>
        <v>17</v>
      </c>
      <c r="M22" s="82">
        <f t="shared" si="1"/>
        <v>1.9411764705882353</v>
      </c>
      <c r="N22" s="83">
        <f>DOROST!R43</f>
        <v>8</v>
      </c>
      <c r="O22" s="85"/>
      <c r="P22" s="88">
        <f t="shared" si="2"/>
        <v>77</v>
      </c>
      <c r="Q22" s="89" t="s">
        <v>11</v>
      </c>
      <c r="R22" s="90">
        <f t="shared" si="3"/>
        <v>43</v>
      </c>
      <c r="S22" s="91">
        <f t="shared" si="4"/>
        <v>1.7906976744186047</v>
      </c>
      <c r="T22" s="92">
        <f t="shared" si="5"/>
        <v>17</v>
      </c>
      <c r="U22" s="93">
        <v>2</v>
      </c>
      <c r="V22" s="85"/>
      <c r="W22" s="86">
        <f>DOROST!S69</f>
        <v>0</v>
      </c>
      <c r="X22" s="80" t="s">
        <v>11</v>
      </c>
      <c r="Y22" s="87">
        <f>DOROST!T69</f>
        <v>0</v>
      </c>
      <c r="Z22" s="82">
        <f t="shared" si="6"/>
        <v>0</v>
      </c>
      <c r="AA22" s="83">
        <f>DOROST!R69</f>
        <v>0</v>
      </c>
      <c r="AB22" s="85"/>
      <c r="AC22" s="94">
        <f t="shared" si="7"/>
        <v>77</v>
      </c>
      <c r="AD22" s="95" t="s">
        <v>11</v>
      </c>
      <c r="AE22" s="96">
        <f t="shared" si="8"/>
        <v>43</v>
      </c>
      <c r="AF22" s="97">
        <f t="shared" si="9"/>
        <v>1.7906976744186047</v>
      </c>
      <c r="AG22" s="98">
        <f t="shared" si="10"/>
        <v>17</v>
      </c>
      <c r="AH22" s="150"/>
    </row>
    <row r="23" spans="1:34" ht="24.75" customHeight="1">
      <c r="A23" s="99"/>
      <c r="B23" s="100"/>
      <c r="C23" s="101"/>
      <c r="D23" s="44"/>
      <c r="E23" s="101"/>
      <c r="F23" s="151"/>
      <c r="G23" s="101"/>
      <c r="H23" s="152"/>
      <c r="I23" s="104"/>
      <c r="J23" s="153"/>
      <c r="K23" s="44"/>
      <c r="L23" s="101"/>
      <c r="M23" s="151"/>
      <c r="N23" s="104"/>
      <c r="O23" s="104"/>
      <c r="P23" s="104"/>
      <c r="Q23" s="44"/>
      <c r="R23" s="104"/>
      <c r="S23" s="151"/>
      <c r="T23" s="101"/>
      <c r="U23" s="101"/>
      <c r="V23" s="104"/>
      <c r="W23" s="101"/>
      <c r="X23" s="44"/>
      <c r="Y23" s="101"/>
      <c r="Z23" s="102"/>
      <c r="AA23" s="104"/>
      <c r="AB23" s="104"/>
      <c r="AC23" s="101"/>
      <c r="AD23" s="44"/>
      <c r="AE23" s="101"/>
      <c r="AF23" s="102"/>
      <c r="AG23" s="104"/>
      <c r="AH23" s="154"/>
    </row>
    <row r="24" spans="1:33" ht="24.7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/>
      <c r="AA24"/>
      <c r="AC24"/>
      <c r="AD24"/>
      <c r="AE24"/>
      <c r="AF24"/>
      <c r="AG24"/>
    </row>
    <row r="25" spans="2:33" s="15" customFormat="1" ht="24.75" customHeight="1">
      <c r="B25" s="156"/>
      <c r="C25" s="157"/>
      <c r="D25" s="157"/>
      <c r="E25" s="157"/>
      <c r="F25" s="158"/>
      <c r="G25" s="158"/>
      <c r="H25" s="159"/>
      <c r="I25" s="159"/>
      <c r="J25" s="157"/>
      <c r="K25" s="157"/>
      <c r="L25" s="157"/>
      <c r="M25" s="160"/>
      <c r="N25" s="159"/>
      <c r="O25" s="159"/>
      <c r="P25" s="159"/>
      <c r="Q25" s="159"/>
      <c r="R25" s="159"/>
      <c r="S25" s="160"/>
      <c r="T25" s="160"/>
      <c r="U25" s="159"/>
      <c r="V25" s="159"/>
      <c r="W25" s="159"/>
      <c r="X25" s="159"/>
      <c r="Y25" s="159"/>
      <c r="Z25" s="161"/>
      <c r="AA25" s="16"/>
      <c r="AC25" s="16"/>
      <c r="AD25" s="16"/>
      <c r="AE25" s="16"/>
      <c r="AF25" s="162"/>
      <c r="AG25" s="16"/>
    </row>
    <row r="26" spans="1:34" ht="24.75" customHeight="1">
      <c r="A26" s="163" t="s">
        <v>13</v>
      </c>
      <c r="B26" s="111"/>
      <c r="C26" s="12" t="s">
        <v>1</v>
      </c>
      <c r="D26" s="12"/>
      <c r="E26" s="12"/>
      <c r="F26" s="12"/>
      <c r="G26" s="12"/>
      <c r="H26" s="12"/>
      <c r="I26" s="27"/>
      <c r="J26" s="12" t="s">
        <v>2</v>
      </c>
      <c r="K26" s="12"/>
      <c r="L26" s="12"/>
      <c r="M26" s="12"/>
      <c r="N26" s="12"/>
      <c r="O26" s="12" t="s">
        <v>3</v>
      </c>
      <c r="P26" s="12"/>
      <c r="Q26" s="12"/>
      <c r="R26" s="12"/>
      <c r="S26" s="12"/>
      <c r="T26" s="12"/>
      <c r="U26" s="12"/>
      <c r="V26" s="26"/>
      <c r="W26" s="12" t="s">
        <v>4</v>
      </c>
      <c r="X26" s="12"/>
      <c r="Y26" s="12"/>
      <c r="Z26" s="12"/>
      <c r="AA26" s="12"/>
      <c r="AB26" s="26"/>
      <c r="AC26" s="10" t="s">
        <v>5</v>
      </c>
      <c r="AD26" s="10"/>
      <c r="AE26" s="10"/>
      <c r="AF26" s="10"/>
      <c r="AG26" s="10"/>
      <c r="AH26" s="10"/>
    </row>
    <row r="27" spans="1:34" ht="24.75" customHeight="1">
      <c r="A27" s="112" t="s">
        <v>6</v>
      </c>
      <c r="B27" s="113"/>
      <c r="C27" s="9" t="s">
        <v>7</v>
      </c>
      <c r="D27" s="9"/>
      <c r="E27" s="9"/>
      <c r="F27" s="114" t="s">
        <v>8</v>
      </c>
      <c r="G27" s="115" t="s">
        <v>9</v>
      </c>
      <c r="H27" s="32" t="s">
        <v>10</v>
      </c>
      <c r="I27" s="116"/>
      <c r="J27" s="6" t="s">
        <v>7</v>
      </c>
      <c r="K27" s="6"/>
      <c r="L27" s="6"/>
      <c r="M27" s="117" t="s">
        <v>8</v>
      </c>
      <c r="N27" s="115" t="s">
        <v>9</v>
      </c>
      <c r="O27" s="116"/>
      <c r="P27" s="8" t="s">
        <v>7</v>
      </c>
      <c r="Q27" s="8"/>
      <c r="R27" s="8"/>
      <c r="S27" s="118" t="s">
        <v>8</v>
      </c>
      <c r="T27" s="119" t="s">
        <v>9</v>
      </c>
      <c r="U27" s="36" t="s">
        <v>10</v>
      </c>
      <c r="V27" s="116"/>
      <c r="W27" s="9" t="s">
        <v>7</v>
      </c>
      <c r="X27" s="9"/>
      <c r="Y27" s="9"/>
      <c r="Z27" s="34" t="s">
        <v>8</v>
      </c>
      <c r="AA27" s="32" t="s">
        <v>9</v>
      </c>
      <c r="AB27" s="33"/>
      <c r="AC27" s="7" t="s">
        <v>7</v>
      </c>
      <c r="AD27" s="7"/>
      <c r="AE27" s="7"/>
      <c r="AF27" s="37" t="s">
        <v>8</v>
      </c>
      <c r="AG27" s="38" t="s">
        <v>9</v>
      </c>
      <c r="AH27" s="164" t="s">
        <v>10</v>
      </c>
    </row>
    <row r="28" spans="1:34" ht="24.75" customHeight="1">
      <c r="A28" s="41" t="str">
        <f>ŽÁCI!A5</f>
        <v>SPORT ÚVALY</v>
      </c>
      <c r="B28" s="42"/>
      <c r="C28" s="43">
        <f>ŽÁCI!U5</f>
        <v>51</v>
      </c>
      <c r="D28" s="44" t="s">
        <v>11</v>
      </c>
      <c r="E28" s="45">
        <f>ŽÁCI!V5</f>
        <v>19</v>
      </c>
      <c r="F28" s="46">
        <f aca="true" t="shared" si="11" ref="F28:F36">IF(E28&lt;&gt;0,C28/E28,0)</f>
        <v>2.6842105263157894</v>
      </c>
      <c r="G28" s="47">
        <f>ŽÁCI!T5</f>
        <v>11</v>
      </c>
      <c r="H28" s="48" t="str">
        <f>ŽÁCI!X5</f>
        <v>2</v>
      </c>
      <c r="I28" s="49"/>
      <c r="J28" s="50">
        <f>ŽÁCI!U31</f>
        <v>49</v>
      </c>
      <c r="K28" s="44">
        <f>ŽÁCI!AC5</f>
        <v>0</v>
      </c>
      <c r="L28" s="51">
        <f>ŽÁCI!V31</f>
        <v>21</v>
      </c>
      <c r="M28" s="46">
        <f aca="true" t="shared" si="12" ref="M28:M36">IF(L28&lt;&gt;0,J28/L28,0)</f>
        <v>2.3333333333333335</v>
      </c>
      <c r="N28" s="47">
        <f>ŽÁCI!T31</f>
        <v>11</v>
      </c>
      <c r="O28" s="49"/>
      <c r="P28" s="165">
        <f aca="true" t="shared" si="13" ref="P28:P36">C28+J28</f>
        <v>100</v>
      </c>
      <c r="Q28" s="53" t="s">
        <v>11</v>
      </c>
      <c r="R28" s="166">
        <f aca="true" t="shared" si="14" ref="R28:R36">E28+L28</f>
        <v>40</v>
      </c>
      <c r="S28" s="55">
        <f aca="true" t="shared" si="15" ref="S28:S36">IF(R28&lt;&gt;0,P28/R28,0)</f>
        <v>2.5</v>
      </c>
      <c r="T28" s="56">
        <f aca="true" t="shared" si="16" ref="T28:T36">G28+N28</f>
        <v>22</v>
      </c>
      <c r="U28" s="57">
        <v>1</v>
      </c>
      <c r="V28" s="49"/>
      <c r="W28" s="43">
        <f>ŽÁCI!AH$57</f>
        <v>0</v>
      </c>
      <c r="X28" s="44">
        <f>ŽÁCI!AP5</f>
        <v>0</v>
      </c>
      <c r="Y28" s="45">
        <f>ŽÁCI!AI$57</f>
        <v>0</v>
      </c>
      <c r="Z28" s="46">
        <f aca="true" t="shared" si="17" ref="Z28:Z36">IF(Y28&lt;&gt;0,W28/Y28,0)</f>
        <v>0</v>
      </c>
      <c r="AA28" s="167">
        <f>ŽÁCI!AG$57</f>
        <v>0</v>
      </c>
      <c r="AB28" s="49"/>
      <c r="AC28" s="58">
        <f aca="true" t="shared" si="18" ref="AC28:AC36">P28+W28</f>
        <v>100</v>
      </c>
      <c r="AD28" s="59" t="s">
        <v>11</v>
      </c>
      <c r="AE28" s="60">
        <f aca="true" t="shared" si="19" ref="AE28:AE36">R28+Y28</f>
        <v>40</v>
      </c>
      <c r="AF28" s="61">
        <f aca="true" t="shared" si="20" ref="AF28:AF36">IF(AE28&lt;&gt;0,AC28/AE28,0)</f>
        <v>2.5</v>
      </c>
      <c r="AG28" s="62">
        <f aca="true" t="shared" si="21" ref="AG28:AG36">T28+AA28</f>
        <v>22</v>
      </c>
      <c r="AH28" s="168"/>
    </row>
    <row r="29" spans="1:34" ht="24.75" customHeight="1">
      <c r="A29" s="41" t="str">
        <f>ŽÁCI!A7</f>
        <v>SKP HVĚZDA
KARLOVY VARY</v>
      </c>
      <c r="B29" s="65"/>
      <c r="C29" s="43">
        <f>ŽÁCI!U7</f>
        <v>48</v>
      </c>
      <c r="D29" s="66" t="s">
        <v>11</v>
      </c>
      <c r="E29" s="45">
        <f>ŽÁCI!V7</f>
        <v>22</v>
      </c>
      <c r="F29" s="46">
        <f t="shared" si="11"/>
        <v>2.1818181818181817</v>
      </c>
      <c r="G29" s="47">
        <f>ŽÁCI!T7</f>
        <v>9</v>
      </c>
      <c r="H29" s="48" t="str">
        <f>ŽÁCI!X7</f>
        <v>4</v>
      </c>
      <c r="I29" s="67"/>
      <c r="J29" s="68">
        <f>ŽÁCI!U33</f>
        <v>40</v>
      </c>
      <c r="K29" s="66">
        <f>ŽÁCI!AC7</f>
        <v>0</v>
      </c>
      <c r="L29" s="69">
        <f>ŽÁCI!V33</f>
        <v>30</v>
      </c>
      <c r="M29" s="46">
        <f t="shared" si="12"/>
        <v>1.3333333333333333</v>
      </c>
      <c r="N29" s="47">
        <f>ŽÁCI!T33</f>
        <v>8</v>
      </c>
      <c r="O29" s="67"/>
      <c r="P29" s="169">
        <f t="shared" si="13"/>
        <v>88</v>
      </c>
      <c r="Q29" s="71" t="s">
        <v>11</v>
      </c>
      <c r="R29" s="170">
        <f t="shared" si="14"/>
        <v>52</v>
      </c>
      <c r="S29" s="55">
        <f t="shared" si="15"/>
        <v>1.6923076923076923</v>
      </c>
      <c r="T29" s="56">
        <f t="shared" si="16"/>
        <v>17</v>
      </c>
      <c r="U29" s="57">
        <v>5</v>
      </c>
      <c r="V29" s="67"/>
      <c r="W29" s="43">
        <f>ŽÁCI!AH$59</f>
        <v>0</v>
      </c>
      <c r="X29" s="66">
        <f>ŽÁCI!AP7</f>
        <v>0</v>
      </c>
      <c r="Y29" s="45">
        <f>ŽÁCI!AI$59</f>
        <v>0</v>
      </c>
      <c r="Z29" s="46">
        <f t="shared" si="17"/>
        <v>0</v>
      </c>
      <c r="AA29" s="167">
        <f>ŽÁCI!AG$59</f>
        <v>0</v>
      </c>
      <c r="AB29" s="67"/>
      <c r="AC29" s="58">
        <f t="shared" si="18"/>
        <v>88</v>
      </c>
      <c r="AD29" s="74" t="s">
        <v>11</v>
      </c>
      <c r="AE29" s="60">
        <f t="shared" si="19"/>
        <v>52</v>
      </c>
      <c r="AF29" s="61">
        <f t="shared" si="20"/>
        <v>1.6923076923076923</v>
      </c>
      <c r="AG29" s="62">
        <f t="shared" si="21"/>
        <v>17</v>
      </c>
      <c r="AH29" s="168"/>
    </row>
    <row r="30" spans="1:34" ht="24.75" customHeight="1">
      <c r="A30" s="41" t="str">
        <f>ŽÁCI!A9</f>
        <v>SKP HVĚZDA
KARLOVY VARY 2</v>
      </c>
      <c r="B30" s="65"/>
      <c r="C30" s="43">
        <f>ŽÁCI!U9</f>
        <v>0</v>
      </c>
      <c r="D30" s="66" t="s">
        <v>11</v>
      </c>
      <c r="E30" s="45">
        <f>ŽÁCI!V9</f>
        <v>0</v>
      </c>
      <c r="F30" s="46">
        <f t="shared" si="11"/>
        <v>0</v>
      </c>
      <c r="G30" s="47">
        <f>ŽÁCI!T9</f>
        <v>0</v>
      </c>
      <c r="H30" s="48" t="str">
        <f>ŽÁCI!X9</f>
        <v>9</v>
      </c>
      <c r="I30" s="67"/>
      <c r="J30" s="68">
        <f>ŽÁCI!U35</f>
        <v>30</v>
      </c>
      <c r="K30" s="66">
        <f>ŽÁCI!AC9</f>
        <v>0</v>
      </c>
      <c r="L30" s="69">
        <f>ŽÁCI!V35</f>
        <v>40</v>
      </c>
      <c r="M30" s="46">
        <f t="shared" si="12"/>
        <v>0.75</v>
      </c>
      <c r="N30" s="47">
        <f>ŽÁCI!T35</f>
        <v>4</v>
      </c>
      <c r="O30" s="67"/>
      <c r="P30" s="169">
        <f t="shared" si="13"/>
        <v>30</v>
      </c>
      <c r="Q30" s="71" t="s">
        <v>11</v>
      </c>
      <c r="R30" s="170">
        <f t="shared" si="14"/>
        <v>40</v>
      </c>
      <c r="S30" s="55">
        <f t="shared" si="15"/>
        <v>0.75</v>
      </c>
      <c r="T30" s="56">
        <f t="shared" si="16"/>
        <v>4</v>
      </c>
      <c r="U30" s="57">
        <v>7</v>
      </c>
      <c r="V30" s="67"/>
      <c r="W30" s="43">
        <f>ŽÁCI!AH$61</f>
        <v>0</v>
      </c>
      <c r="X30" s="66">
        <f>ŽÁCI!AP9</f>
        <v>0</v>
      </c>
      <c r="Y30" s="45">
        <f>ŽÁCI!AI$61</f>
        <v>0</v>
      </c>
      <c r="Z30" s="46">
        <f t="shared" si="17"/>
        <v>0</v>
      </c>
      <c r="AA30" s="167">
        <f>ŽÁCI!AG$61</f>
        <v>0</v>
      </c>
      <c r="AB30" s="67"/>
      <c r="AC30" s="58">
        <f t="shared" si="18"/>
        <v>30</v>
      </c>
      <c r="AD30" s="74" t="s">
        <v>11</v>
      </c>
      <c r="AE30" s="60">
        <f t="shared" si="19"/>
        <v>40</v>
      </c>
      <c r="AF30" s="61">
        <f t="shared" si="20"/>
        <v>0.75</v>
      </c>
      <c r="AG30" s="62">
        <f t="shared" si="21"/>
        <v>4</v>
      </c>
      <c r="AH30" s="168"/>
    </row>
    <row r="31" spans="1:34" ht="24.75" customHeight="1">
      <c r="A31" s="41" t="str">
        <f>ŽÁCI!A11</f>
        <v>KK KADAŇ A KLÁŠTEREC</v>
      </c>
      <c r="B31" s="65"/>
      <c r="C31" s="43">
        <f>ŽÁCI!U11</f>
        <v>46</v>
      </c>
      <c r="D31" s="66" t="s">
        <v>11</v>
      </c>
      <c r="E31" s="45">
        <f>ŽÁCI!V11</f>
        <v>24</v>
      </c>
      <c r="F31" s="46">
        <f t="shared" si="11"/>
        <v>1.9166666666666667</v>
      </c>
      <c r="G31" s="47">
        <f>ŽÁCI!T11</f>
        <v>10</v>
      </c>
      <c r="H31" s="48" t="str">
        <f>ŽÁCI!X11</f>
        <v>3</v>
      </c>
      <c r="I31" s="67"/>
      <c r="J31" s="68">
        <f>ŽÁCI!U37</f>
        <v>47</v>
      </c>
      <c r="K31" s="66">
        <f>ŽÁCI!AC11</f>
        <v>0</v>
      </c>
      <c r="L31" s="69">
        <f>ŽÁCI!V37</f>
        <v>23</v>
      </c>
      <c r="M31" s="46">
        <f t="shared" si="12"/>
        <v>2.0434782608695654</v>
      </c>
      <c r="N31" s="47">
        <f>ŽÁCI!T37</f>
        <v>12</v>
      </c>
      <c r="O31" s="67"/>
      <c r="P31" s="169">
        <f t="shared" si="13"/>
        <v>93</v>
      </c>
      <c r="Q31" s="71" t="s">
        <v>11</v>
      </c>
      <c r="R31" s="170">
        <f t="shared" si="14"/>
        <v>47</v>
      </c>
      <c r="S31" s="55">
        <f t="shared" si="15"/>
        <v>1.9787234042553192</v>
      </c>
      <c r="T31" s="56">
        <f t="shared" si="16"/>
        <v>22</v>
      </c>
      <c r="U31" s="57">
        <v>2</v>
      </c>
      <c r="V31" s="67"/>
      <c r="W31" s="43">
        <f>ŽÁCI!AH$63</f>
        <v>0</v>
      </c>
      <c r="X31" s="66">
        <f>ŽÁCI!AP11</f>
        <v>0</v>
      </c>
      <c r="Y31" s="45">
        <f>ŽÁCI!AI$63</f>
        <v>0</v>
      </c>
      <c r="Z31" s="46">
        <f t="shared" si="17"/>
        <v>0</v>
      </c>
      <c r="AA31" s="167">
        <f>ŽÁCI!AG$63</f>
        <v>0</v>
      </c>
      <c r="AB31" s="67"/>
      <c r="AC31" s="58">
        <f t="shared" si="18"/>
        <v>93</v>
      </c>
      <c r="AD31" s="74" t="s">
        <v>11</v>
      </c>
      <c r="AE31" s="60">
        <f t="shared" si="19"/>
        <v>47</v>
      </c>
      <c r="AF31" s="61">
        <f t="shared" si="20"/>
        <v>1.9787234042553192</v>
      </c>
      <c r="AG31" s="62">
        <f t="shared" si="21"/>
        <v>22</v>
      </c>
      <c r="AH31" s="171"/>
    </row>
    <row r="32" spans="1:34" ht="24.75" customHeight="1">
      <c r="A32" s="41" t="str">
        <f>ŽÁCI!A13</f>
        <v>SKBU HOSTIVAŘ</v>
      </c>
      <c r="B32" s="65"/>
      <c r="C32" s="43">
        <f>ŽÁCI!U13</f>
        <v>56</v>
      </c>
      <c r="D32" s="44" t="s">
        <v>11</v>
      </c>
      <c r="E32" s="45">
        <f>ŽÁCI!V13</f>
        <v>14</v>
      </c>
      <c r="F32" s="46">
        <f t="shared" si="11"/>
        <v>4</v>
      </c>
      <c r="G32" s="47">
        <f>ŽÁCI!T13</f>
        <v>13</v>
      </c>
      <c r="H32" s="48" t="str">
        <f>ŽÁCI!X13</f>
        <v>1</v>
      </c>
      <c r="I32" s="67"/>
      <c r="J32" s="68">
        <f>ŽÁCI!U39</f>
        <v>34</v>
      </c>
      <c r="K32" s="172">
        <f>ŽÁCI!AC13</f>
        <v>0</v>
      </c>
      <c r="L32" s="69">
        <f>ŽÁCI!V39</f>
        <v>34</v>
      </c>
      <c r="M32" s="46">
        <f t="shared" si="12"/>
        <v>1</v>
      </c>
      <c r="N32" s="47">
        <f>ŽÁCI!T39</f>
        <v>6</v>
      </c>
      <c r="O32" s="67"/>
      <c r="P32" s="169">
        <f t="shared" si="13"/>
        <v>90</v>
      </c>
      <c r="Q32" s="173" t="s">
        <v>11</v>
      </c>
      <c r="R32" s="170">
        <f t="shared" si="14"/>
        <v>48</v>
      </c>
      <c r="S32" s="55">
        <f t="shared" si="15"/>
        <v>1.875</v>
      </c>
      <c r="T32" s="56">
        <f t="shared" si="16"/>
        <v>19</v>
      </c>
      <c r="U32" s="57">
        <v>4</v>
      </c>
      <c r="V32" s="67"/>
      <c r="W32" s="43">
        <f>ŽÁCI!AH$65</f>
        <v>0</v>
      </c>
      <c r="X32" s="44">
        <f>ŽÁCI!AP13</f>
        <v>0</v>
      </c>
      <c r="Y32" s="45">
        <f>ŽÁCI!AI$65</f>
        <v>0</v>
      </c>
      <c r="Z32" s="46">
        <f t="shared" si="17"/>
        <v>0</v>
      </c>
      <c r="AA32" s="167">
        <f>ŽÁCI!AG$65</f>
        <v>0</v>
      </c>
      <c r="AB32" s="67"/>
      <c r="AC32" s="58">
        <f t="shared" si="18"/>
        <v>90</v>
      </c>
      <c r="AD32" s="59" t="s">
        <v>11</v>
      </c>
      <c r="AE32" s="60">
        <f t="shared" si="19"/>
        <v>48</v>
      </c>
      <c r="AF32" s="61">
        <f t="shared" si="20"/>
        <v>1.875</v>
      </c>
      <c r="AG32" s="62">
        <f t="shared" si="21"/>
        <v>19</v>
      </c>
      <c r="AH32" s="174"/>
    </row>
    <row r="33" spans="1:34" ht="24.75" customHeight="1">
      <c r="A33" s="64" t="str">
        <f>ŽÁCI!A15</f>
        <v>SHIROKAN DOJO</v>
      </c>
      <c r="B33" s="65"/>
      <c r="C33" s="43">
        <f>ŽÁCI!U15</f>
        <v>21</v>
      </c>
      <c r="D33" s="66" t="s">
        <v>11</v>
      </c>
      <c r="E33" s="45">
        <f>ŽÁCI!V15</f>
        <v>49</v>
      </c>
      <c r="F33" s="46">
        <f t="shared" si="11"/>
        <v>0.42857142857142855</v>
      </c>
      <c r="G33" s="47">
        <f>ŽÁCI!T15</f>
        <v>4</v>
      </c>
      <c r="H33" s="48" t="str">
        <f>ŽÁCI!X15</f>
        <v>6</v>
      </c>
      <c r="I33" s="67"/>
      <c r="J33" s="68">
        <f>ŽÁCI!U41</f>
        <v>28</v>
      </c>
      <c r="K33" s="66">
        <f>ŽÁCI!AC15</f>
        <v>0</v>
      </c>
      <c r="L33" s="69">
        <f>ŽÁCI!V41</f>
        <v>42</v>
      </c>
      <c r="M33" s="145">
        <f t="shared" si="12"/>
        <v>0.6666666666666666</v>
      </c>
      <c r="N33" s="146">
        <f>ŽÁCI!T41</f>
        <v>4</v>
      </c>
      <c r="O33" s="67"/>
      <c r="P33" s="169">
        <f t="shared" si="13"/>
        <v>49</v>
      </c>
      <c r="Q33" s="71" t="s">
        <v>11</v>
      </c>
      <c r="R33" s="170">
        <f t="shared" si="14"/>
        <v>91</v>
      </c>
      <c r="S33" s="175">
        <f t="shared" si="15"/>
        <v>0.5384615384615384</v>
      </c>
      <c r="T33" s="176">
        <f t="shared" si="16"/>
        <v>8</v>
      </c>
      <c r="U33" s="73">
        <v>6</v>
      </c>
      <c r="V33" s="67"/>
      <c r="W33" s="68">
        <f>ŽÁCI!AH$67</f>
        <v>0</v>
      </c>
      <c r="X33" s="66">
        <f>ŽÁCI!AP15</f>
        <v>0</v>
      </c>
      <c r="Y33" s="69">
        <f>ŽÁCI!AI$67</f>
        <v>0</v>
      </c>
      <c r="Z33" s="46">
        <f t="shared" si="17"/>
        <v>0</v>
      </c>
      <c r="AA33" s="177">
        <f>ŽÁCI!AG$67</f>
        <v>0</v>
      </c>
      <c r="AB33" s="67"/>
      <c r="AC33" s="178">
        <f t="shared" si="18"/>
        <v>49</v>
      </c>
      <c r="AD33" s="74" t="s">
        <v>11</v>
      </c>
      <c r="AE33" s="179">
        <f t="shared" si="19"/>
        <v>91</v>
      </c>
      <c r="AF33" s="180">
        <f t="shared" si="20"/>
        <v>0.5384615384615384</v>
      </c>
      <c r="AG33" s="181">
        <f t="shared" si="21"/>
        <v>8</v>
      </c>
      <c r="AH33" s="171"/>
    </row>
    <row r="34" spans="1:34" ht="24.75" customHeight="1">
      <c r="A34" s="64" t="str">
        <f>ŽÁCI!A17</f>
        <v>TSUNAMI PRACHATICE</v>
      </c>
      <c r="B34" s="182"/>
      <c r="C34" s="43">
        <f>ŽÁCI!U17</f>
        <v>13</v>
      </c>
      <c r="D34" s="172" t="s">
        <v>11</v>
      </c>
      <c r="E34" s="45">
        <f>ŽÁCI!V17</f>
        <v>57</v>
      </c>
      <c r="F34" s="46">
        <f t="shared" si="11"/>
        <v>0.22807017543859648</v>
      </c>
      <c r="G34" s="47">
        <f>ŽÁCI!T17</f>
        <v>2</v>
      </c>
      <c r="H34" s="48" t="str">
        <f>ŽÁCI!X17</f>
        <v>7</v>
      </c>
      <c r="I34" s="67"/>
      <c r="J34" s="68">
        <f>ŽÁCI!U43</f>
        <v>18</v>
      </c>
      <c r="K34" s="172">
        <f>ŽÁCI!AC17</f>
        <v>0</v>
      </c>
      <c r="L34" s="69">
        <f>ŽÁCI!V43</f>
        <v>50</v>
      </c>
      <c r="M34" s="145">
        <f t="shared" si="12"/>
        <v>0.36</v>
      </c>
      <c r="N34" s="146">
        <f>ŽÁCI!T43</f>
        <v>2</v>
      </c>
      <c r="O34" s="67"/>
      <c r="P34" s="169">
        <f t="shared" si="13"/>
        <v>31</v>
      </c>
      <c r="Q34" s="173" t="s">
        <v>11</v>
      </c>
      <c r="R34" s="170">
        <f t="shared" si="14"/>
        <v>107</v>
      </c>
      <c r="S34" s="175">
        <f t="shared" si="15"/>
        <v>0.2897196261682243</v>
      </c>
      <c r="T34" s="176">
        <f t="shared" si="16"/>
        <v>4</v>
      </c>
      <c r="U34" s="73">
        <v>8</v>
      </c>
      <c r="V34" s="67"/>
      <c r="W34" s="68">
        <f>ŽÁCI!AH$69</f>
        <v>0</v>
      </c>
      <c r="X34" s="172">
        <f>ŽÁCI!AP17</f>
        <v>0</v>
      </c>
      <c r="Y34" s="69">
        <f>ŽÁCI!AI$69</f>
        <v>0</v>
      </c>
      <c r="Z34" s="145">
        <f t="shared" si="17"/>
        <v>0</v>
      </c>
      <c r="AA34" s="177">
        <f>ŽÁCI!AG$69</f>
        <v>0</v>
      </c>
      <c r="AB34" s="67"/>
      <c r="AC34" s="178">
        <f t="shared" si="18"/>
        <v>31</v>
      </c>
      <c r="AD34" s="183" t="s">
        <v>11</v>
      </c>
      <c r="AE34" s="179">
        <f t="shared" si="19"/>
        <v>107</v>
      </c>
      <c r="AF34" s="180">
        <f t="shared" si="20"/>
        <v>0.2897196261682243</v>
      </c>
      <c r="AG34" s="181">
        <f t="shared" si="21"/>
        <v>4</v>
      </c>
      <c r="AH34" s="168"/>
    </row>
    <row r="35" spans="1:34" ht="24.75" customHeight="1">
      <c r="A35" s="64" t="str">
        <f>ŽÁCI!A19</f>
        <v>SKP HVĚZDA JIRKOV</v>
      </c>
      <c r="B35" s="184"/>
      <c r="C35" s="43">
        <f>ŽÁCI!U19</f>
        <v>2</v>
      </c>
      <c r="D35" s="172"/>
      <c r="E35" s="45">
        <f>ŽÁCI!V19</f>
        <v>68</v>
      </c>
      <c r="F35" s="46">
        <f t="shared" si="11"/>
        <v>0.029411764705882353</v>
      </c>
      <c r="G35" s="47">
        <f>ŽÁCI!T19</f>
        <v>0</v>
      </c>
      <c r="H35" s="48" t="str">
        <f>ŽÁCI!X19</f>
        <v>8</v>
      </c>
      <c r="I35" s="185"/>
      <c r="J35" s="186">
        <f>ŽÁCI!U45</f>
        <v>3</v>
      </c>
      <c r="K35" s="172">
        <f>ŽÁCI!AC19</f>
        <v>0</v>
      </c>
      <c r="L35" s="187">
        <f>ŽÁCI!V45</f>
        <v>67</v>
      </c>
      <c r="M35" s="188">
        <f t="shared" si="12"/>
        <v>0.04477611940298507</v>
      </c>
      <c r="N35" s="189">
        <f>ŽÁCI!T45</f>
        <v>0</v>
      </c>
      <c r="O35" s="185"/>
      <c r="P35" s="169">
        <f t="shared" si="13"/>
        <v>5</v>
      </c>
      <c r="Q35" s="173" t="s">
        <v>11</v>
      </c>
      <c r="R35" s="170">
        <f t="shared" si="14"/>
        <v>135</v>
      </c>
      <c r="S35" s="175">
        <f t="shared" si="15"/>
        <v>0.037037037037037035</v>
      </c>
      <c r="T35" s="176">
        <f t="shared" si="16"/>
        <v>0</v>
      </c>
      <c r="U35" s="73">
        <v>9</v>
      </c>
      <c r="V35" s="185"/>
      <c r="W35" s="186">
        <f>ŽÁCI!AH$71</f>
        <v>0</v>
      </c>
      <c r="X35" s="172">
        <f>ŽÁCI!AP19</f>
        <v>0</v>
      </c>
      <c r="Y35" s="187">
        <f>ŽÁCI!AI$71</f>
        <v>0</v>
      </c>
      <c r="Z35" s="188">
        <f t="shared" si="17"/>
        <v>0</v>
      </c>
      <c r="AA35" s="190">
        <f>ŽÁCI!AG$71</f>
        <v>0</v>
      </c>
      <c r="AB35" s="185"/>
      <c r="AC35" s="178">
        <f t="shared" si="18"/>
        <v>5</v>
      </c>
      <c r="AD35" s="183" t="s">
        <v>11</v>
      </c>
      <c r="AE35" s="179">
        <f t="shared" si="19"/>
        <v>135</v>
      </c>
      <c r="AF35" s="191">
        <f t="shared" si="20"/>
        <v>0.037037037037037035</v>
      </c>
      <c r="AG35" s="192">
        <f t="shared" si="21"/>
        <v>0</v>
      </c>
      <c r="AH35" s="168"/>
    </row>
    <row r="36" spans="1:34" ht="24" customHeight="1">
      <c r="A36" s="193" t="str">
        <f>ŽÁCI!A21</f>
        <v>SK SHOTOKAN
NERATOVICE</v>
      </c>
      <c r="B36" s="194"/>
      <c r="C36" s="79">
        <f>ŽÁCI!U21</f>
        <v>43</v>
      </c>
      <c r="D36" s="80" t="s">
        <v>11</v>
      </c>
      <c r="E36" s="81">
        <f>ŽÁCI!V21</f>
        <v>27</v>
      </c>
      <c r="F36" s="82">
        <f t="shared" si="11"/>
        <v>1.5925925925925926</v>
      </c>
      <c r="G36" s="83">
        <f>ŽÁCI!T21</f>
        <v>7</v>
      </c>
      <c r="H36" s="84" t="str">
        <f>ŽÁCI!X21</f>
        <v>5</v>
      </c>
      <c r="I36" s="195"/>
      <c r="J36" s="86">
        <f>ŽÁCI!U47</f>
        <v>59</v>
      </c>
      <c r="K36" s="80">
        <f>ŽÁCI!AC21</f>
        <v>0</v>
      </c>
      <c r="L36" s="87">
        <f>ŽÁCI!V47</f>
        <v>11</v>
      </c>
      <c r="M36" s="196">
        <f t="shared" si="12"/>
        <v>5.363636363636363</v>
      </c>
      <c r="N36" s="197">
        <f>ŽÁCI!T47</f>
        <v>13</v>
      </c>
      <c r="O36" s="195"/>
      <c r="P36" s="198">
        <f t="shared" si="13"/>
        <v>102</v>
      </c>
      <c r="Q36" s="89" t="s">
        <v>11</v>
      </c>
      <c r="R36" s="199">
        <f t="shared" si="14"/>
        <v>38</v>
      </c>
      <c r="S36" s="200">
        <f t="shared" si="15"/>
        <v>2.6842105263157894</v>
      </c>
      <c r="T36" s="201">
        <f t="shared" si="16"/>
        <v>20</v>
      </c>
      <c r="U36" s="93">
        <v>3</v>
      </c>
      <c r="V36" s="195"/>
      <c r="W36" s="86">
        <f>ŽÁCI!AH$73</f>
        <v>0</v>
      </c>
      <c r="X36" s="80">
        <f>ŽÁCI!AP21</f>
        <v>0</v>
      </c>
      <c r="Y36" s="87">
        <f>ŽÁCI!AI$73</f>
        <v>0</v>
      </c>
      <c r="Z36" s="196">
        <f t="shared" si="17"/>
        <v>0</v>
      </c>
      <c r="AA36" s="202">
        <f>ŽÁCI!AG$73</f>
        <v>0</v>
      </c>
      <c r="AB36" s="195"/>
      <c r="AC36" s="203">
        <f t="shared" si="18"/>
        <v>102</v>
      </c>
      <c r="AD36" s="95" t="s">
        <v>11</v>
      </c>
      <c r="AE36" s="204">
        <f t="shared" si="19"/>
        <v>38</v>
      </c>
      <c r="AF36" s="205">
        <f t="shared" si="20"/>
        <v>2.6842105263157894</v>
      </c>
      <c r="AG36" s="206">
        <f t="shared" si="21"/>
        <v>20</v>
      </c>
      <c r="AH36" s="150"/>
    </row>
  </sheetData>
  <sheetProtection/>
  <mergeCells count="32">
    <mergeCell ref="C27:E27"/>
    <mergeCell ref="J27:L27"/>
    <mergeCell ref="P27:R27"/>
    <mergeCell ref="W27:Y27"/>
    <mergeCell ref="AC27:AE27"/>
    <mergeCell ref="C26:H26"/>
    <mergeCell ref="J26:N26"/>
    <mergeCell ref="O26:U26"/>
    <mergeCell ref="W26:AA26"/>
    <mergeCell ref="AC26:AH26"/>
    <mergeCell ref="C14:E14"/>
    <mergeCell ref="J14:L14"/>
    <mergeCell ref="P14:R14"/>
    <mergeCell ref="W14:Y14"/>
    <mergeCell ref="AC14:AE14"/>
    <mergeCell ref="C13:H13"/>
    <mergeCell ref="J13:N13"/>
    <mergeCell ref="O13:U13"/>
    <mergeCell ref="W13:AA13"/>
    <mergeCell ref="AC13:AH13"/>
    <mergeCell ref="C5:E5"/>
    <mergeCell ref="J5:L5"/>
    <mergeCell ref="P5:R5"/>
    <mergeCell ref="W5:Y5"/>
    <mergeCell ref="AC5:AE5"/>
    <mergeCell ref="A1:J1"/>
    <mergeCell ref="A3:AH3"/>
    <mergeCell ref="C4:H4"/>
    <mergeCell ref="J4:N4"/>
    <mergeCell ref="O4:U4"/>
    <mergeCell ref="W4:AA4"/>
    <mergeCell ref="AC4:AH4"/>
  </mergeCells>
  <printOptions/>
  <pageMargins left="0.629861111111111" right="0.236111111111111" top="0.704166666666667" bottom="0.648611111111111" header="0.315277777777778" footer="0.315277777777778"/>
  <pageSetup fitToHeight="1" fitToWidth="1" orientation="portrait" paperSize="9"/>
  <headerFooter>
    <oddHeader>&amp;C&amp;"Calibri,Běžné"&amp;28Česká národní liga karate JKA - 2018</oddHeader>
    <oddFooter>&amp;R&amp;"Times New Roman,obyčejné"&amp;12Komise soutěží
JKA ČR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30.875" style="0" customWidth="1"/>
    <col min="2" max="9" width="9.25390625" style="0" customWidth="1"/>
    <col min="10" max="10" width="13.375" style="207" customWidth="1"/>
    <col min="11" max="11" width="13.375" style="0" customWidth="1"/>
    <col min="12" max="12" width="13.375" style="208" customWidth="1"/>
    <col min="13" max="13" width="13.375" style="0" customWidth="1"/>
    <col min="14" max="14" width="13.375" style="207" customWidth="1"/>
    <col min="15" max="16" width="8.375" style="0" customWidth="1"/>
    <col min="17" max="17" width="27.625" style="0" customWidth="1"/>
    <col min="18" max="16384" width="8.375" style="0" customWidth="1"/>
  </cols>
  <sheetData>
    <row r="1" spans="1:14" ht="19.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5" customHeight="1">
      <c r="A3" s="4" t="s">
        <v>6</v>
      </c>
      <c r="B3" s="3" t="s">
        <v>15</v>
      </c>
      <c r="C3" s="3"/>
      <c r="D3" s="2" t="s">
        <v>16</v>
      </c>
      <c r="E3" s="2"/>
      <c r="F3" s="1" t="s">
        <v>17</v>
      </c>
      <c r="G3" s="1"/>
      <c r="H3" s="1" t="s">
        <v>18</v>
      </c>
      <c r="I3" s="1"/>
      <c r="J3" s="253" t="s">
        <v>19</v>
      </c>
      <c r="K3" s="254" t="s">
        <v>20</v>
      </c>
      <c r="L3" s="254"/>
      <c r="M3" s="254" t="s">
        <v>21</v>
      </c>
      <c r="N3" s="253" t="s">
        <v>22</v>
      </c>
    </row>
    <row r="4" spans="1:14" ht="19.5" customHeight="1">
      <c r="A4" s="4"/>
      <c r="B4" s="255" t="s">
        <v>23</v>
      </c>
      <c r="C4" s="255"/>
      <c r="D4" s="256" t="s">
        <v>24</v>
      </c>
      <c r="E4" s="256"/>
      <c r="F4" s="257" t="s">
        <v>25</v>
      </c>
      <c r="G4" s="257"/>
      <c r="H4" s="257" t="s">
        <v>26</v>
      </c>
      <c r="I4" s="257"/>
      <c r="J4" s="253"/>
      <c r="K4" s="254"/>
      <c r="L4" s="254"/>
      <c r="M4" s="254"/>
      <c r="N4" s="253"/>
    </row>
    <row r="5" spans="1:14" ht="19.5" customHeight="1">
      <c r="A5" s="258" t="s">
        <v>27</v>
      </c>
      <c r="B5" s="210"/>
      <c r="C5" s="211"/>
      <c r="D5" s="212"/>
      <c r="E5" s="213"/>
      <c r="F5" s="214"/>
      <c r="G5" s="215"/>
      <c r="H5" s="214"/>
      <c r="I5" s="215"/>
      <c r="J5" s="259">
        <f>B5+D5+F5+H5</f>
        <v>0</v>
      </c>
      <c r="K5" s="260">
        <f>D6+F6+H6</f>
        <v>0</v>
      </c>
      <c r="L5" s="260">
        <f>E6+G6+I6</f>
        <v>0</v>
      </c>
      <c r="M5" s="261">
        <f>IF(L5&gt;0,K5/L5,"")</f>
      </c>
      <c r="N5" s="262">
        <v>4</v>
      </c>
    </row>
    <row r="6" spans="1:14" ht="19.5" customHeight="1">
      <c r="A6" s="258"/>
      <c r="B6" s="216"/>
      <c r="C6" s="217"/>
      <c r="D6" s="218"/>
      <c r="E6" s="219"/>
      <c r="F6" s="220"/>
      <c r="G6" s="221"/>
      <c r="H6" s="220"/>
      <c r="I6" s="221"/>
      <c r="J6" s="259"/>
      <c r="K6" s="260"/>
      <c r="L6" s="260"/>
      <c r="M6" s="261"/>
      <c r="N6" s="262"/>
    </row>
    <row r="7" spans="1:14" ht="19.5" customHeight="1">
      <c r="A7" s="263" t="s">
        <v>28</v>
      </c>
      <c r="B7" s="214">
        <f>E5</f>
        <v>0</v>
      </c>
      <c r="C7" s="215">
        <f>D5</f>
        <v>0</v>
      </c>
      <c r="D7" s="222"/>
      <c r="E7" s="222"/>
      <c r="F7" s="223">
        <v>0</v>
      </c>
      <c r="G7" s="224">
        <v>2</v>
      </c>
      <c r="H7" s="223">
        <v>0</v>
      </c>
      <c r="I7" s="224">
        <v>2</v>
      </c>
      <c r="J7" s="259">
        <f>B7+D7+F7+H7</f>
        <v>0</v>
      </c>
      <c r="K7" s="260">
        <f>B8+F8+H8</f>
        <v>5</v>
      </c>
      <c r="L7" s="260">
        <f>C8+G8+I8</f>
        <v>15</v>
      </c>
      <c r="M7" s="261">
        <f>IF(L7&gt;0,K7/L7,"")</f>
        <v>0.3333333333333333</v>
      </c>
      <c r="N7" s="262">
        <v>3</v>
      </c>
    </row>
    <row r="8" spans="1:14" ht="19.5" customHeight="1">
      <c r="A8" s="263"/>
      <c r="B8" s="220">
        <f>E6</f>
        <v>0</v>
      </c>
      <c r="C8" s="221">
        <f>D6</f>
        <v>0</v>
      </c>
      <c r="D8" s="225"/>
      <c r="E8" s="225"/>
      <c r="F8" s="220">
        <v>3</v>
      </c>
      <c r="G8" s="221">
        <v>7</v>
      </c>
      <c r="H8" s="220">
        <v>2</v>
      </c>
      <c r="I8" s="221">
        <v>8</v>
      </c>
      <c r="J8" s="259"/>
      <c r="K8" s="260"/>
      <c r="L8" s="260"/>
      <c r="M8" s="261"/>
      <c r="N8" s="262"/>
    </row>
    <row r="9" spans="1:14" ht="19.5" customHeight="1">
      <c r="A9" s="263" t="s">
        <v>29</v>
      </c>
      <c r="B9" s="223">
        <f>G5</f>
        <v>0</v>
      </c>
      <c r="C9" s="224">
        <f>F5</f>
        <v>0</v>
      </c>
      <c r="D9" s="212">
        <f>G7</f>
        <v>2</v>
      </c>
      <c r="E9" s="213">
        <f>F7</f>
        <v>0</v>
      </c>
      <c r="F9" s="210"/>
      <c r="G9" s="211"/>
      <c r="H9" s="223">
        <v>0</v>
      </c>
      <c r="I9" s="224">
        <v>2</v>
      </c>
      <c r="J9" s="259">
        <f>B9+D9+F9+H9</f>
        <v>2</v>
      </c>
      <c r="K9" s="264">
        <f>B10+D10+H10</f>
        <v>11</v>
      </c>
      <c r="L9" s="264">
        <f>C10+E10+I10</f>
        <v>9</v>
      </c>
      <c r="M9" s="261">
        <f>IF(L9&gt;0,K9/L9,"")</f>
        <v>1.2222222222222223</v>
      </c>
      <c r="N9" s="262">
        <v>2</v>
      </c>
    </row>
    <row r="10" spans="1:14" ht="19.5" customHeight="1">
      <c r="A10" s="263"/>
      <c r="B10" s="220">
        <f>G6</f>
        <v>0</v>
      </c>
      <c r="C10" s="221">
        <f>F6</f>
        <v>0</v>
      </c>
      <c r="D10" s="218">
        <f>G8</f>
        <v>7</v>
      </c>
      <c r="E10" s="219">
        <f>F8</f>
        <v>3</v>
      </c>
      <c r="F10" s="216"/>
      <c r="G10" s="217"/>
      <c r="H10" s="220">
        <v>4</v>
      </c>
      <c r="I10" s="221">
        <v>6</v>
      </c>
      <c r="J10" s="259"/>
      <c r="K10" s="264"/>
      <c r="L10" s="264"/>
      <c r="M10" s="261"/>
      <c r="N10" s="262"/>
    </row>
    <row r="11" spans="1:14" ht="19.5" customHeight="1">
      <c r="A11" s="263" t="s">
        <v>30</v>
      </c>
      <c r="B11" s="223">
        <f>I5</f>
        <v>0</v>
      </c>
      <c r="C11" s="224">
        <f>H5</f>
        <v>0</v>
      </c>
      <c r="D11" s="226">
        <f>I7</f>
        <v>2</v>
      </c>
      <c r="E11" s="227">
        <f>H7</f>
        <v>0</v>
      </c>
      <c r="F11" s="223">
        <f>I9</f>
        <v>2</v>
      </c>
      <c r="G11" s="224">
        <f>H9</f>
        <v>0</v>
      </c>
      <c r="H11" s="210"/>
      <c r="I11" s="211"/>
      <c r="J11" s="259">
        <f>B11+D11+F11+H11</f>
        <v>4</v>
      </c>
      <c r="K11" s="264">
        <f>B12+D12+F12</f>
        <v>14</v>
      </c>
      <c r="L11" s="264">
        <f>C12+E12+G12</f>
        <v>6</v>
      </c>
      <c r="M11" s="261">
        <f>IF(L11&gt;0,K11/L11,"")</f>
        <v>2.3333333333333335</v>
      </c>
      <c r="N11" s="262">
        <v>1</v>
      </c>
    </row>
    <row r="12" spans="1:14" ht="19.5" customHeight="1">
      <c r="A12" s="263"/>
      <c r="B12" s="220">
        <f>I6</f>
        <v>0</v>
      </c>
      <c r="C12" s="221">
        <f>H6</f>
        <v>0</v>
      </c>
      <c r="D12" s="218">
        <f>I8</f>
        <v>8</v>
      </c>
      <c r="E12" s="219">
        <f>H8</f>
        <v>2</v>
      </c>
      <c r="F12" s="220">
        <f>I10</f>
        <v>6</v>
      </c>
      <c r="G12" s="221">
        <f>H10</f>
        <v>4</v>
      </c>
      <c r="H12" s="216"/>
      <c r="I12" s="217"/>
      <c r="J12" s="259"/>
      <c r="K12" s="264"/>
      <c r="L12" s="264"/>
      <c r="M12" s="261"/>
      <c r="N12" s="262"/>
    </row>
    <row r="13" spans="1:14" ht="19.5" customHeight="1">
      <c r="A13" s="265"/>
      <c r="B13" s="229"/>
      <c r="C13" s="229"/>
      <c r="D13" s="229"/>
      <c r="E13" s="229"/>
      <c r="F13" s="229"/>
      <c r="G13" s="229"/>
      <c r="H13" s="229"/>
      <c r="I13" s="229"/>
      <c r="J13" s="228"/>
      <c r="K13" s="265"/>
      <c r="L13" s="265"/>
      <c r="M13" s="228"/>
      <c r="N13" s="265"/>
    </row>
    <row r="14" spans="1:14" ht="19.5" customHeight="1">
      <c r="A14" s="265"/>
      <c r="B14" s="229"/>
      <c r="C14" s="229"/>
      <c r="D14" s="229"/>
      <c r="E14" s="229"/>
      <c r="F14" s="229"/>
      <c r="G14" s="229"/>
      <c r="H14" s="229"/>
      <c r="I14" s="229"/>
      <c r="J14" s="18"/>
      <c r="K14" s="265"/>
      <c r="L14" s="265"/>
      <c r="M14" s="18"/>
      <c r="N14" s="265"/>
    </row>
    <row r="15" spans="1:14" ht="19.5" customHeight="1">
      <c r="A15" s="14"/>
      <c r="B15" s="229"/>
      <c r="C15" s="229"/>
      <c r="D15" s="229"/>
      <c r="E15" s="229"/>
      <c r="F15" s="229"/>
      <c r="G15" s="229"/>
      <c r="H15" s="229"/>
      <c r="I15" s="229"/>
      <c r="J15" s="14"/>
      <c r="K15" s="14"/>
      <c r="L15" s="14"/>
      <c r="M15" s="14"/>
      <c r="N15" s="14"/>
    </row>
    <row r="16" spans="1:14" ht="19.5" customHeight="1">
      <c r="A16" s="14"/>
      <c r="B16" s="229"/>
      <c r="C16" s="229"/>
      <c r="D16" s="229"/>
      <c r="E16" s="229"/>
      <c r="F16" s="229"/>
      <c r="G16" s="229"/>
      <c r="H16" s="229"/>
      <c r="I16" s="229"/>
      <c r="J16" s="14"/>
      <c r="K16" s="14"/>
      <c r="L16" s="14"/>
      <c r="M16" s="14"/>
      <c r="N16" s="14"/>
    </row>
    <row r="17" spans="10:14" ht="12.75">
      <c r="J17"/>
      <c r="L17"/>
      <c r="N17"/>
    </row>
    <row r="18" spans="10:14" ht="19.5" customHeight="1">
      <c r="J18"/>
      <c r="L18"/>
      <c r="N18"/>
    </row>
    <row r="19" spans="1:38" ht="19.5" customHeight="1">
      <c r="A19" s="5" t="s">
        <v>31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9.5" customHeight="1">
      <c r="A21" s="4" t="s">
        <v>6</v>
      </c>
      <c r="B21" s="3" t="s">
        <v>15</v>
      </c>
      <c r="C21" s="3"/>
      <c r="D21" s="266" t="s">
        <v>16</v>
      </c>
      <c r="E21" s="266"/>
      <c r="F21" s="1" t="s">
        <v>17</v>
      </c>
      <c r="G21" s="1"/>
      <c r="H21" s="266" t="s">
        <v>18</v>
      </c>
      <c r="I21" s="266"/>
      <c r="J21" s="267" t="s">
        <v>19</v>
      </c>
      <c r="K21" s="268" t="s">
        <v>20</v>
      </c>
      <c r="L21" s="268"/>
      <c r="M21" s="268" t="s">
        <v>21</v>
      </c>
      <c r="N21" s="267" t="s">
        <v>22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9.5" customHeight="1">
      <c r="A22" s="4"/>
      <c r="B22" s="255" t="s">
        <v>23</v>
      </c>
      <c r="C22" s="255"/>
      <c r="D22" s="257" t="s">
        <v>24</v>
      </c>
      <c r="E22" s="257"/>
      <c r="F22" s="257" t="s">
        <v>32</v>
      </c>
      <c r="G22" s="257"/>
      <c r="H22" s="257" t="s">
        <v>26</v>
      </c>
      <c r="I22" s="257"/>
      <c r="J22" s="267"/>
      <c r="K22" s="268"/>
      <c r="L22" s="268"/>
      <c r="M22" s="268"/>
      <c r="N22" s="267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9.5" customHeight="1">
      <c r="A23" s="258" t="s">
        <v>27</v>
      </c>
      <c r="B23" s="210"/>
      <c r="C23" s="211"/>
      <c r="D23" s="212">
        <v>0</v>
      </c>
      <c r="E23" s="213">
        <v>2</v>
      </c>
      <c r="F23" s="214">
        <v>0</v>
      </c>
      <c r="G23" s="215">
        <v>2</v>
      </c>
      <c r="H23" s="214">
        <v>0</v>
      </c>
      <c r="I23" s="215">
        <v>2</v>
      </c>
      <c r="J23" s="259">
        <f>B23+D23+F23+H23</f>
        <v>0</v>
      </c>
      <c r="K23" s="260">
        <f>D24+F24+H24</f>
        <v>9</v>
      </c>
      <c r="L23" s="264">
        <f>E24+G24+I24</f>
        <v>21</v>
      </c>
      <c r="M23" s="261">
        <f>IF(L23&gt;0,K23/L23,"")</f>
        <v>0.42857142857142855</v>
      </c>
      <c r="N23" s="269" t="s">
        <v>33</v>
      </c>
      <c r="Q23" s="14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14"/>
      <c r="AI23" s="14"/>
      <c r="AJ23" s="14"/>
      <c r="AK23" s="14"/>
      <c r="AL23" s="14"/>
    </row>
    <row r="24" spans="1:38" ht="19.5" customHeight="1">
      <c r="A24" s="258"/>
      <c r="B24" s="216"/>
      <c r="C24" s="217"/>
      <c r="D24" s="218">
        <v>4</v>
      </c>
      <c r="E24" s="219">
        <v>6</v>
      </c>
      <c r="F24" s="220">
        <v>4</v>
      </c>
      <c r="G24" s="221">
        <v>6</v>
      </c>
      <c r="H24" s="220">
        <v>1</v>
      </c>
      <c r="I24" s="221">
        <v>9</v>
      </c>
      <c r="J24" s="259"/>
      <c r="K24" s="260"/>
      <c r="L24" s="264"/>
      <c r="M24" s="261"/>
      <c r="N24" s="269"/>
      <c r="Q24" s="14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14"/>
      <c r="AI24" s="14"/>
      <c r="AJ24" s="14"/>
      <c r="AK24" s="14"/>
      <c r="AL24" s="14"/>
    </row>
    <row r="25" spans="1:38" ht="19.5" customHeight="1">
      <c r="A25" s="263" t="s">
        <v>28</v>
      </c>
      <c r="B25" s="223">
        <f>E23</f>
        <v>2</v>
      </c>
      <c r="C25" s="224">
        <f>D23</f>
        <v>0</v>
      </c>
      <c r="D25" s="230"/>
      <c r="E25" s="231"/>
      <c r="F25" s="223">
        <v>2</v>
      </c>
      <c r="G25" s="224">
        <v>0</v>
      </c>
      <c r="H25" s="223">
        <v>0</v>
      </c>
      <c r="I25" s="224">
        <v>2</v>
      </c>
      <c r="J25" s="259">
        <f>B25+D25+F25+H25</f>
        <v>4</v>
      </c>
      <c r="K25" s="260">
        <f>B26+F26+H26</f>
        <v>16</v>
      </c>
      <c r="L25" s="260">
        <f>C26+G26+I26</f>
        <v>14</v>
      </c>
      <c r="M25" s="261">
        <f>IF(L25&gt;0,K25/L25,"")</f>
        <v>1.1428571428571428</v>
      </c>
      <c r="N25" s="262">
        <v>2</v>
      </c>
      <c r="Q25" s="14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14"/>
      <c r="AI25" s="14"/>
      <c r="AJ25" s="14"/>
      <c r="AK25" s="14"/>
      <c r="AL25" s="14"/>
    </row>
    <row r="26" spans="1:38" ht="19.5" customHeight="1">
      <c r="A26" s="263"/>
      <c r="B26" s="232">
        <f>E24</f>
        <v>6</v>
      </c>
      <c r="C26" s="233">
        <f>D24</f>
        <v>4</v>
      </c>
      <c r="D26" s="234"/>
      <c r="E26" s="235"/>
      <c r="F26" s="220">
        <v>8</v>
      </c>
      <c r="G26" s="221">
        <v>2</v>
      </c>
      <c r="H26" s="220">
        <v>2</v>
      </c>
      <c r="I26" s="221">
        <v>8</v>
      </c>
      <c r="J26" s="259"/>
      <c r="K26" s="260"/>
      <c r="L26" s="260"/>
      <c r="M26" s="261"/>
      <c r="N26" s="262"/>
      <c r="Q26" s="14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14"/>
      <c r="AI26" s="14"/>
      <c r="AJ26" s="14"/>
      <c r="AK26" s="14"/>
      <c r="AL26" s="14"/>
    </row>
    <row r="27" spans="1:38" ht="19.5" customHeight="1">
      <c r="A27" s="263" t="s">
        <v>29</v>
      </c>
      <c r="B27" s="223">
        <f>G23</f>
        <v>2</v>
      </c>
      <c r="C27" s="224">
        <f>F23</f>
        <v>0</v>
      </c>
      <c r="D27" s="214">
        <f>G25</f>
        <v>0</v>
      </c>
      <c r="E27" s="215">
        <f>F25</f>
        <v>2</v>
      </c>
      <c r="F27" s="210"/>
      <c r="G27" s="211"/>
      <c r="H27" s="223">
        <v>0</v>
      </c>
      <c r="I27" s="224">
        <v>2</v>
      </c>
      <c r="J27" s="259">
        <f>B27+D27+F27+H27</f>
        <v>2</v>
      </c>
      <c r="K27" s="264">
        <f>B28+D28+H28</f>
        <v>12</v>
      </c>
      <c r="L27" s="264">
        <f>C28+E28+I28</f>
        <v>18</v>
      </c>
      <c r="M27" s="261">
        <f>IF(L27&gt;0,K27/L27,"")</f>
        <v>0.6666666666666666</v>
      </c>
      <c r="N27" s="262">
        <v>3</v>
      </c>
      <c r="Q27" s="14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14"/>
      <c r="AI27" s="14"/>
      <c r="AJ27" s="14"/>
      <c r="AK27" s="14"/>
      <c r="AL27" s="14"/>
    </row>
    <row r="28" spans="1:38" ht="19.5" customHeight="1">
      <c r="A28" s="263"/>
      <c r="B28" s="220">
        <f>G24</f>
        <v>6</v>
      </c>
      <c r="C28" s="221">
        <f>F24</f>
        <v>4</v>
      </c>
      <c r="D28" s="220">
        <f>G26</f>
        <v>2</v>
      </c>
      <c r="E28" s="221">
        <f>F26</f>
        <v>8</v>
      </c>
      <c r="F28" s="216"/>
      <c r="G28" s="217"/>
      <c r="H28" s="220">
        <v>4</v>
      </c>
      <c r="I28" s="221">
        <v>6</v>
      </c>
      <c r="J28" s="259"/>
      <c r="K28" s="264"/>
      <c r="L28" s="264"/>
      <c r="M28" s="261"/>
      <c r="N28" s="262"/>
      <c r="Q28" s="14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14"/>
      <c r="AI28" s="14"/>
      <c r="AJ28" s="14"/>
      <c r="AK28" s="14"/>
      <c r="AL28" s="14"/>
    </row>
    <row r="29" spans="1:38" ht="19.5" customHeight="1">
      <c r="A29" s="263" t="s">
        <v>30</v>
      </c>
      <c r="B29" s="223">
        <f>I23</f>
        <v>2</v>
      </c>
      <c r="C29" s="224">
        <f>H23</f>
        <v>0</v>
      </c>
      <c r="D29" s="223">
        <f>I25</f>
        <v>2</v>
      </c>
      <c r="E29" s="224">
        <f>H25</f>
        <v>0</v>
      </c>
      <c r="F29" s="223">
        <f>I27</f>
        <v>2</v>
      </c>
      <c r="G29" s="224">
        <f>H27</f>
        <v>0</v>
      </c>
      <c r="H29" s="210"/>
      <c r="I29" s="211"/>
      <c r="J29" s="259">
        <f>B29+D29+F29+H29</f>
        <v>6</v>
      </c>
      <c r="K29" s="264">
        <f>B30+D30+F30</f>
        <v>23</v>
      </c>
      <c r="L29" s="264">
        <f>C30+E30+G30</f>
        <v>7</v>
      </c>
      <c r="M29" s="261">
        <f>IF(L29&gt;0,K29/L29,"")</f>
        <v>3.2857142857142856</v>
      </c>
      <c r="N29" s="269" t="s">
        <v>34</v>
      </c>
      <c r="Q29" s="14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14"/>
      <c r="AI29" s="14"/>
      <c r="AJ29" s="14"/>
      <c r="AK29" s="14"/>
      <c r="AL29" s="14"/>
    </row>
    <row r="30" spans="1:38" ht="19.5" customHeight="1">
      <c r="A30" s="263"/>
      <c r="B30" s="220">
        <f>I24</f>
        <v>9</v>
      </c>
      <c r="C30" s="221">
        <f>H24</f>
        <v>1</v>
      </c>
      <c r="D30" s="220">
        <f>I26</f>
        <v>8</v>
      </c>
      <c r="E30" s="221">
        <f>H26</f>
        <v>2</v>
      </c>
      <c r="F30" s="220">
        <f>I28</f>
        <v>6</v>
      </c>
      <c r="G30" s="221">
        <f>H28</f>
        <v>4</v>
      </c>
      <c r="H30" s="216"/>
      <c r="I30" s="217"/>
      <c r="J30" s="259"/>
      <c r="K30" s="264"/>
      <c r="L30" s="264"/>
      <c r="M30" s="261"/>
      <c r="N30" s="269"/>
      <c r="Q30" s="14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14"/>
      <c r="AI30" s="14"/>
      <c r="AJ30" s="14"/>
      <c r="AK30" s="14"/>
      <c r="AL30" s="14"/>
    </row>
    <row r="31" spans="1:38" ht="19.5" customHeight="1">
      <c r="A31" s="265"/>
      <c r="B31" s="229"/>
      <c r="C31" s="229"/>
      <c r="D31" s="229"/>
      <c r="E31" s="229"/>
      <c r="F31" s="229"/>
      <c r="G31" s="229"/>
      <c r="H31" s="229"/>
      <c r="I31" s="229"/>
      <c r="J31" s="228"/>
      <c r="K31" s="265"/>
      <c r="L31" s="265"/>
      <c r="M31" s="228"/>
      <c r="N31" s="265"/>
      <c r="Q31" s="14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14"/>
      <c r="AI31" s="14"/>
      <c r="AJ31" s="14"/>
      <c r="AK31" s="14"/>
      <c r="AL31" s="14"/>
    </row>
    <row r="32" spans="1:38" ht="19.5" customHeight="1">
      <c r="A32" s="265"/>
      <c r="B32" s="229"/>
      <c r="C32" s="229"/>
      <c r="D32" s="229"/>
      <c r="E32" s="229"/>
      <c r="F32" s="229"/>
      <c r="G32" s="229"/>
      <c r="H32" s="229"/>
      <c r="I32" s="229"/>
      <c r="J32" s="18"/>
      <c r="K32" s="265"/>
      <c r="L32" s="265"/>
      <c r="M32" s="18"/>
      <c r="N32" s="265"/>
      <c r="Q32" s="14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14"/>
      <c r="AI32" s="14"/>
      <c r="AJ32" s="14"/>
      <c r="AK32" s="14"/>
      <c r="AL32" s="14"/>
    </row>
    <row r="33" spans="1:38" ht="19.5" customHeight="1">
      <c r="A33" s="14"/>
      <c r="B33" s="229"/>
      <c r="C33" s="229"/>
      <c r="D33" s="229"/>
      <c r="E33" s="229"/>
      <c r="F33" s="229"/>
      <c r="G33" s="229"/>
      <c r="H33" s="229"/>
      <c r="I33" s="229"/>
      <c r="J33" s="14"/>
      <c r="K33" s="14"/>
      <c r="L33" s="14"/>
      <c r="M33" s="14"/>
      <c r="N33" s="14"/>
      <c r="Q33" s="14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14"/>
      <c r="AI33" s="14"/>
      <c r="AJ33" s="14"/>
      <c r="AK33" s="14"/>
      <c r="AL33" s="14"/>
    </row>
    <row r="34" spans="1:38" ht="19.5" customHeight="1">
      <c r="A34" s="14"/>
      <c r="B34" s="229"/>
      <c r="C34" s="229"/>
      <c r="D34" s="229"/>
      <c r="E34" s="229"/>
      <c r="F34" s="229"/>
      <c r="G34" s="229"/>
      <c r="H34" s="229"/>
      <c r="I34" s="229"/>
      <c r="J34" s="14"/>
      <c r="K34" s="14"/>
      <c r="L34" s="14"/>
      <c r="M34" s="14"/>
      <c r="N34" s="14"/>
      <c r="Q34" s="14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14"/>
      <c r="AI34" s="14"/>
      <c r="AJ34" s="14"/>
      <c r="AK34" s="14"/>
      <c r="AL34" s="14"/>
    </row>
    <row r="35" spans="10:14" ht="19.5" customHeight="1">
      <c r="J35"/>
      <c r="L35"/>
      <c r="N35"/>
    </row>
    <row r="36" spans="10:14" ht="12.75">
      <c r="J36"/>
      <c r="L36"/>
      <c r="N36"/>
    </row>
    <row r="37" spans="1:14" ht="19.5" customHeight="1">
      <c r="A37" s="5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9.5" customHeight="1">
      <c r="A39" s="270" t="s">
        <v>6</v>
      </c>
      <c r="B39" s="3" t="s">
        <v>15</v>
      </c>
      <c r="C39" s="3"/>
      <c r="D39" s="271" t="s">
        <v>16</v>
      </c>
      <c r="E39" s="271"/>
      <c r="F39" s="272" t="s">
        <v>17</v>
      </c>
      <c r="G39" s="272"/>
      <c r="H39" s="272" t="s">
        <v>18</v>
      </c>
      <c r="I39" s="272"/>
      <c r="J39" s="273" t="s">
        <v>19</v>
      </c>
      <c r="K39" s="274" t="s">
        <v>20</v>
      </c>
      <c r="L39" s="274"/>
      <c r="M39" s="274" t="s">
        <v>21</v>
      </c>
      <c r="N39" s="275" t="s">
        <v>22</v>
      </c>
    </row>
    <row r="40" spans="1:14" ht="19.5" customHeight="1">
      <c r="A40" s="270"/>
      <c r="B40" s="255" t="s">
        <v>23</v>
      </c>
      <c r="C40" s="255"/>
      <c r="D40" s="276" t="s">
        <v>24</v>
      </c>
      <c r="E40" s="276"/>
      <c r="F40" s="276" t="s">
        <v>25</v>
      </c>
      <c r="G40" s="276"/>
      <c r="H40" s="276" t="s">
        <v>26</v>
      </c>
      <c r="I40" s="276"/>
      <c r="J40" s="273"/>
      <c r="K40" s="274"/>
      <c r="L40" s="274"/>
      <c r="M40" s="274"/>
      <c r="N40" s="275"/>
    </row>
    <row r="41" spans="1:14" ht="19.5" customHeight="1">
      <c r="A41" s="263" t="s">
        <v>27</v>
      </c>
      <c r="B41" s="236"/>
      <c r="C41" s="236"/>
      <c r="D41" s="237"/>
      <c r="E41" s="237"/>
      <c r="F41" s="237"/>
      <c r="G41" s="237"/>
      <c r="H41" s="237"/>
      <c r="I41" s="237"/>
      <c r="J41" s="259">
        <f>B41+D41+F41+H41</f>
        <v>0</v>
      </c>
      <c r="K41" s="277">
        <f>D42+F42+H42</f>
        <v>0</v>
      </c>
      <c r="L41" s="277">
        <f>E42+G42+I42</f>
        <v>0</v>
      </c>
      <c r="M41" s="261">
        <f>IF(L41&gt;0,K41/L41,"")</f>
      </c>
      <c r="N41" s="278"/>
    </row>
    <row r="42" spans="1:14" ht="19.5" customHeight="1">
      <c r="A42" s="263"/>
      <c r="B42" s="238"/>
      <c r="C42" s="238"/>
      <c r="D42" s="239"/>
      <c r="E42" s="239"/>
      <c r="F42" s="239"/>
      <c r="G42" s="239"/>
      <c r="H42" s="239"/>
      <c r="I42" s="239"/>
      <c r="J42" s="259"/>
      <c r="K42" s="277"/>
      <c r="L42" s="277"/>
      <c r="M42" s="261"/>
      <c r="N42" s="278"/>
    </row>
    <row r="43" spans="1:14" ht="19.5" customHeight="1">
      <c r="A43" s="279" t="s">
        <v>28</v>
      </c>
      <c r="B43" s="237">
        <f>E41</f>
        <v>0</v>
      </c>
      <c r="C43" s="237">
        <f>D41</f>
        <v>0</v>
      </c>
      <c r="D43" s="236"/>
      <c r="E43" s="236"/>
      <c r="F43" s="237"/>
      <c r="G43" s="237"/>
      <c r="H43" s="237"/>
      <c r="I43" s="237"/>
      <c r="J43" s="259">
        <f>B43+D43+F43+H43</f>
        <v>0</v>
      </c>
      <c r="K43" s="277">
        <f>B44+F44+H44</f>
        <v>0</v>
      </c>
      <c r="L43" s="277">
        <f>C44+G44+I44</f>
        <v>0</v>
      </c>
      <c r="M43" s="261">
        <f>IF(L43&gt;0,K43/L43,"")</f>
      </c>
      <c r="N43" s="278"/>
    </row>
    <row r="44" spans="1:14" ht="19.5" customHeight="1">
      <c r="A44" s="279"/>
      <c r="B44" s="239">
        <f>E42</f>
        <v>0</v>
      </c>
      <c r="C44" s="239">
        <f>D42</f>
        <v>0</v>
      </c>
      <c r="D44" s="238"/>
      <c r="E44" s="238"/>
      <c r="F44" s="239"/>
      <c r="G44" s="239"/>
      <c r="H44" s="239"/>
      <c r="I44" s="239"/>
      <c r="J44" s="259"/>
      <c r="K44" s="277"/>
      <c r="L44" s="277"/>
      <c r="M44" s="261"/>
      <c r="N44" s="278"/>
    </row>
    <row r="45" spans="1:14" ht="19.5" customHeight="1">
      <c r="A45" s="263" t="s">
        <v>29</v>
      </c>
      <c r="B45" s="237">
        <f>G41</f>
        <v>0</v>
      </c>
      <c r="C45" s="237">
        <f>F41</f>
        <v>0</v>
      </c>
      <c r="D45" s="237">
        <f>G43</f>
        <v>0</v>
      </c>
      <c r="E45" s="237">
        <f>F43</f>
        <v>0</v>
      </c>
      <c r="F45" s="236"/>
      <c r="G45" s="236"/>
      <c r="H45" s="237"/>
      <c r="I45" s="237"/>
      <c r="J45" s="259">
        <f>B45+D45+F45+H45</f>
        <v>0</v>
      </c>
      <c r="K45" s="277">
        <f>B46+D46+H46</f>
        <v>0</v>
      </c>
      <c r="L45" s="277">
        <f>C46+E46+I46</f>
        <v>0</v>
      </c>
      <c r="M45" s="261">
        <f>IF(L45&gt;0,K45/L45,"")</f>
      </c>
      <c r="N45" s="278"/>
    </row>
    <row r="46" spans="1:14" ht="19.5" customHeight="1">
      <c r="A46" s="263"/>
      <c r="B46" s="239">
        <f>G42</f>
        <v>0</v>
      </c>
      <c r="C46" s="239">
        <f>F42</f>
        <v>0</v>
      </c>
      <c r="D46" s="239">
        <f>G44</f>
        <v>0</v>
      </c>
      <c r="E46" s="239">
        <f>F44</f>
        <v>0</v>
      </c>
      <c r="F46" s="238"/>
      <c r="G46" s="238"/>
      <c r="H46" s="239"/>
      <c r="I46" s="239"/>
      <c r="J46" s="259"/>
      <c r="K46" s="277"/>
      <c r="L46" s="277"/>
      <c r="M46" s="261"/>
      <c r="N46" s="278"/>
    </row>
    <row r="47" spans="1:14" ht="19.5" customHeight="1">
      <c r="A47" s="280" t="s">
        <v>30</v>
      </c>
      <c r="B47" s="240">
        <f>I41</f>
        <v>0</v>
      </c>
      <c r="C47" s="240">
        <f>H41</f>
        <v>0</v>
      </c>
      <c r="D47" s="240">
        <f>I43</f>
        <v>0</v>
      </c>
      <c r="E47" s="240">
        <f>H43</f>
        <v>0</v>
      </c>
      <c r="F47" s="240">
        <f>I45</f>
        <v>0</v>
      </c>
      <c r="G47" s="240">
        <f>H45</f>
        <v>0</v>
      </c>
      <c r="H47" s="241"/>
      <c r="I47" s="241"/>
      <c r="J47" s="259">
        <f>B47+D47+F47+H47</f>
        <v>0</v>
      </c>
      <c r="K47" s="281">
        <f>B48+D48+F48</f>
        <v>0</v>
      </c>
      <c r="L47" s="281">
        <f>C48+E48+G48</f>
        <v>0</v>
      </c>
      <c r="M47" s="261">
        <f>IF(L47&gt;0,K47/L47,"")</f>
      </c>
      <c r="N47" s="282"/>
    </row>
    <row r="48" spans="1:14" ht="19.5" customHeight="1">
      <c r="A48" s="280"/>
      <c r="B48" s="239">
        <f>I42</f>
        <v>0</v>
      </c>
      <c r="C48" s="239">
        <f>H42</f>
        <v>0</v>
      </c>
      <c r="D48" s="239">
        <f>I44</f>
        <v>0</v>
      </c>
      <c r="E48" s="239">
        <f>H44</f>
        <v>0</v>
      </c>
      <c r="F48" s="239">
        <f>I46</f>
        <v>0</v>
      </c>
      <c r="G48" s="239">
        <f>H46</f>
        <v>0</v>
      </c>
      <c r="H48" s="238"/>
      <c r="I48" s="238"/>
      <c r="J48" s="259"/>
      <c r="K48" s="281"/>
      <c r="L48" s="281"/>
      <c r="M48" s="261"/>
      <c r="N48" s="282"/>
    </row>
  </sheetData>
  <sheetProtection/>
  <mergeCells count="192">
    <mergeCell ref="A45:A46"/>
    <mergeCell ref="J45:J46"/>
    <mergeCell ref="K45:K46"/>
    <mergeCell ref="L45:L46"/>
    <mergeCell ref="M45:M46"/>
    <mergeCell ref="N45:N46"/>
    <mergeCell ref="A47:A48"/>
    <mergeCell ref="J47:J48"/>
    <mergeCell ref="K47:K48"/>
    <mergeCell ref="L47:L48"/>
    <mergeCell ref="M47:M48"/>
    <mergeCell ref="N47:N48"/>
    <mergeCell ref="A41:A42"/>
    <mergeCell ref="J41:J42"/>
    <mergeCell ref="K41:K42"/>
    <mergeCell ref="L41:L42"/>
    <mergeCell ref="M41:M42"/>
    <mergeCell ref="N41:N42"/>
    <mergeCell ref="A43:A44"/>
    <mergeCell ref="J43:J44"/>
    <mergeCell ref="K43:K44"/>
    <mergeCell ref="L43:L44"/>
    <mergeCell ref="M43:M44"/>
    <mergeCell ref="N43:N44"/>
    <mergeCell ref="A37:N38"/>
    <mergeCell ref="A39:A40"/>
    <mergeCell ref="B39:C39"/>
    <mergeCell ref="D39:E39"/>
    <mergeCell ref="F39:G39"/>
    <mergeCell ref="H39:I39"/>
    <mergeCell ref="J39:J40"/>
    <mergeCell ref="K39:L40"/>
    <mergeCell ref="M39:M40"/>
    <mergeCell ref="N39:N40"/>
    <mergeCell ref="B40:C40"/>
    <mergeCell ref="D40:E40"/>
    <mergeCell ref="F40:G40"/>
    <mergeCell ref="H40:I40"/>
    <mergeCell ref="AL31:AL32"/>
    <mergeCell ref="A33:A34"/>
    <mergeCell ref="J33:J34"/>
    <mergeCell ref="K33:K34"/>
    <mergeCell ref="L33:L34"/>
    <mergeCell ref="M33:M34"/>
    <mergeCell ref="N33:N34"/>
    <mergeCell ref="Q33:Q34"/>
    <mergeCell ref="AH33:AH34"/>
    <mergeCell ref="AI33:AI34"/>
    <mergeCell ref="AJ33:AJ34"/>
    <mergeCell ref="AK33:AK34"/>
    <mergeCell ref="AL33:AL34"/>
    <mergeCell ref="A31:A32"/>
    <mergeCell ref="K31:K32"/>
    <mergeCell ref="L31:L32"/>
    <mergeCell ref="N31:N32"/>
    <mergeCell ref="Q31:Q32"/>
    <mergeCell ref="AH31:AH32"/>
    <mergeCell ref="AI31:AI32"/>
    <mergeCell ref="AJ31:AJ32"/>
    <mergeCell ref="AK31:AK32"/>
    <mergeCell ref="AJ27:AJ28"/>
    <mergeCell ref="AK27:AK28"/>
    <mergeCell ref="AL27:AL28"/>
    <mergeCell ref="A29:A30"/>
    <mergeCell ref="J29:J30"/>
    <mergeCell ref="K29:K30"/>
    <mergeCell ref="L29:L30"/>
    <mergeCell ref="M29:M30"/>
    <mergeCell ref="N29:N30"/>
    <mergeCell ref="Q29:Q30"/>
    <mergeCell ref="AH29:AH30"/>
    <mergeCell ref="AI29:AI30"/>
    <mergeCell ref="AJ29:AJ30"/>
    <mergeCell ref="AK29:AK30"/>
    <mergeCell ref="AL29:AL30"/>
    <mergeCell ref="A27:A28"/>
    <mergeCell ref="J27:J28"/>
    <mergeCell ref="K27:K28"/>
    <mergeCell ref="L27:L28"/>
    <mergeCell ref="M27:M28"/>
    <mergeCell ref="N27:N28"/>
    <mergeCell ref="Q27:Q28"/>
    <mergeCell ref="AH27:AH28"/>
    <mergeCell ref="AI27:AI28"/>
    <mergeCell ref="AH23:AH24"/>
    <mergeCell ref="AI23:AI24"/>
    <mergeCell ref="AJ23:AJ24"/>
    <mergeCell ref="AK23:AK24"/>
    <mergeCell ref="AL23:AL24"/>
    <mergeCell ref="A25:A26"/>
    <mergeCell ref="J25:J26"/>
    <mergeCell ref="K25:K26"/>
    <mergeCell ref="L25:L26"/>
    <mergeCell ref="M25:M26"/>
    <mergeCell ref="N25:N26"/>
    <mergeCell ref="Q25:Q26"/>
    <mergeCell ref="AH25:AH26"/>
    <mergeCell ref="AI25:AI26"/>
    <mergeCell ref="AJ25:AJ26"/>
    <mergeCell ref="AK25:AK26"/>
    <mergeCell ref="AL25:AL26"/>
    <mergeCell ref="AB22:AC22"/>
    <mergeCell ref="AD22:AE22"/>
    <mergeCell ref="AF22:AG22"/>
    <mergeCell ref="A23:A24"/>
    <mergeCell ref="J23:J24"/>
    <mergeCell ref="K23:K24"/>
    <mergeCell ref="L23:L24"/>
    <mergeCell ref="M23:M24"/>
    <mergeCell ref="N23:N24"/>
    <mergeCell ref="Q23:Q24"/>
    <mergeCell ref="B22:C22"/>
    <mergeCell ref="D22:E22"/>
    <mergeCell ref="F22:G22"/>
    <mergeCell ref="H22:I22"/>
    <mergeCell ref="R22:S22"/>
    <mergeCell ref="T22:U22"/>
    <mergeCell ref="V22:W22"/>
    <mergeCell ref="X22:Y22"/>
    <mergeCell ref="Z22:AA22"/>
    <mergeCell ref="A19:N20"/>
    <mergeCell ref="Q19:AL20"/>
    <mergeCell ref="A21:A22"/>
    <mergeCell ref="B21:C21"/>
    <mergeCell ref="D21:E21"/>
    <mergeCell ref="F21:G21"/>
    <mergeCell ref="H21:I21"/>
    <mergeCell ref="J21:J22"/>
    <mergeCell ref="K21:L22"/>
    <mergeCell ref="M21:M22"/>
    <mergeCell ref="N21:N22"/>
    <mergeCell ref="Q21:Q22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H22"/>
    <mergeCell ref="AI21:AJ22"/>
    <mergeCell ref="AK21:AK22"/>
    <mergeCell ref="AL21:AL22"/>
    <mergeCell ref="A13:A14"/>
    <mergeCell ref="K13:K14"/>
    <mergeCell ref="L13:L14"/>
    <mergeCell ref="N13:N14"/>
    <mergeCell ref="A15:A16"/>
    <mergeCell ref="J15:J16"/>
    <mergeCell ref="K15:K16"/>
    <mergeCell ref="L15:L16"/>
    <mergeCell ref="M15:M16"/>
    <mergeCell ref="N15:N16"/>
    <mergeCell ref="A9:A10"/>
    <mergeCell ref="J9:J10"/>
    <mergeCell ref="K9:K10"/>
    <mergeCell ref="L9:L10"/>
    <mergeCell ref="M9:M10"/>
    <mergeCell ref="N9:N10"/>
    <mergeCell ref="A11:A12"/>
    <mergeCell ref="J11:J12"/>
    <mergeCell ref="K11:K12"/>
    <mergeCell ref="L11:L12"/>
    <mergeCell ref="M11:M12"/>
    <mergeCell ref="N11:N12"/>
    <mergeCell ref="A5:A6"/>
    <mergeCell ref="J5:J6"/>
    <mergeCell ref="K5:K6"/>
    <mergeCell ref="L5:L6"/>
    <mergeCell ref="M5:M6"/>
    <mergeCell ref="N5:N6"/>
    <mergeCell ref="A7:A8"/>
    <mergeCell ref="J7:J8"/>
    <mergeCell ref="K7:K8"/>
    <mergeCell ref="L7:L8"/>
    <mergeCell ref="M7:M8"/>
    <mergeCell ref="N7:N8"/>
    <mergeCell ref="A1:N2"/>
    <mergeCell ref="A3:A4"/>
    <mergeCell ref="B3:C3"/>
    <mergeCell ref="D3:E3"/>
    <mergeCell ref="F3:G3"/>
    <mergeCell ref="H3:I3"/>
    <mergeCell ref="J3:J4"/>
    <mergeCell ref="K3:L4"/>
    <mergeCell ref="M3:M4"/>
    <mergeCell ref="N3:N4"/>
    <mergeCell ref="B4:C4"/>
    <mergeCell ref="D4:E4"/>
    <mergeCell ref="F4:G4"/>
    <mergeCell ref="H4:I4"/>
  </mergeCells>
  <printOptions/>
  <pageMargins left="0.747916666666667" right="0.747916666666667" top="0.984027777777778" bottom="0.984027777777778" header="0.511805555555555" footer="0.51180555555555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zoomScale="75" zoomScaleNormal="75" workbookViewId="0" topLeftCell="A21">
      <selection activeCell="A23" sqref="A23"/>
    </sheetView>
  </sheetViews>
  <sheetFormatPr defaultColWidth="9.00390625" defaultRowHeight="12.75"/>
  <cols>
    <col min="1" max="1" width="30.375" style="0" customWidth="1"/>
    <col min="2" max="17" width="9.25390625" style="0" customWidth="1"/>
    <col min="18" max="18" width="13.375" style="207" customWidth="1"/>
    <col min="19" max="19" width="13.375" style="0" customWidth="1"/>
    <col min="20" max="20" width="13.375" style="208" customWidth="1"/>
    <col min="21" max="21" width="13.375" style="0" customWidth="1"/>
    <col min="22" max="22" width="13.375" style="207" customWidth="1"/>
    <col min="23" max="16384" width="8.375" style="0" customWidth="1"/>
  </cols>
  <sheetData>
    <row r="1" spans="1:22" ht="30">
      <c r="A1" s="209" t="s">
        <v>36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9.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19.5" customHeight="1">
      <c r="A3" s="283" t="s">
        <v>6</v>
      </c>
      <c r="B3" s="1" t="s">
        <v>37</v>
      </c>
      <c r="C3" s="1"/>
      <c r="D3" s="1" t="s">
        <v>38</v>
      </c>
      <c r="E3" s="1"/>
      <c r="F3" s="1" t="s">
        <v>39</v>
      </c>
      <c r="G3" s="1"/>
      <c r="H3" s="1" t="s">
        <v>40</v>
      </c>
      <c r="I3" s="1"/>
      <c r="J3" s="1" t="s">
        <v>41</v>
      </c>
      <c r="K3" s="1"/>
      <c r="L3" s="1" t="s">
        <v>16</v>
      </c>
      <c r="M3" s="1"/>
      <c r="N3" s="1" t="s">
        <v>15</v>
      </c>
      <c r="O3" s="1"/>
      <c r="P3" s="1" t="s">
        <v>42</v>
      </c>
      <c r="Q3" s="1"/>
      <c r="R3" s="284" t="s">
        <v>19</v>
      </c>
      <c r="S3" s="254" t="s">
        <v>20</v>
      </c>
      <c r="T3" s="254"/>
      <c r="U3" s="254" t="s">
        <v>21</v>
      </c>
      <c r="V3" s="253" t="s">
        <v>22</v>
      </c>
    </row>
    <row r="4" spans="1:22" ht="19.5" customHeight="1">
      <c r="A4" s="283"/>
      <c r="B4" s="257" t="s">
        <v>43</v>
      </c>
      <c r="C4" s="257"/>
      <c r="D4" s="257" t="s">
        <v>24</v>
      </c>
      <c r="E4" s="257"/>
      <c r="F4" s="257" t="s">
        <v>44</v>
      </c>
      <c r="G4" s="257"/>
      <c r="H4" s="257" t="s">
        <v>45</v>
      </c>
      <c r="I4" s="257"/>
      <c r="J4" s="257" t="s">
        <v>46</v>
      </c>
      <c r="K4" s="257"/>
      <c r="L4" s="257" t="s">
        <v>47</v>
      </c>
      <c r="M4" s="257"/>
      <c r="N4" s="257" t="s">
        <v>23</v>
      </c>
      <c r="O4" s="257"/>
      <c r="P4" s="257" t="s">
        <v>26</v>
      </c>
      <c r="Q4" s="257"/>
      <c r="R4" s="284"/>
      <c r="S4" s="254"/>
      <c r="T4" s="254"/>
      <c r="U4" s="254"/>
      <c r="V4" s="253"/>
    </row>
    <row r="5" spans="1:25" ht="18" customHeight="1">
      <c r="A5" s="263" t="s">
        <v>48</v>
      </c>
      <c r="B5" s="242"/>
      <c r="C5" s="231"/>
      <c r="D5" s="223">
        <v>0</v>
      </c>
      <c r="E5" s="224">
        <v>2</v>
      </c>
      <c r="F5" s="223">
        <v>0</v>
      </c>
      <c r="G5" s="224">
        <v>2</v>
      </c>
      <c r="H5" s="214">
        <v>1</v>
      </c>
      <c r="I5" s="215">
        <v>1</v>
      </c>
      <c r="J5" s="214">
        <v>2</v>
      </c>
      <c r="K5" s="215">
        <v>0</v>
      </c>
      <c r="L5" s="214">
        <v>2</v>
      </c>
      <c r="M5" s="215">
        <v>0</v>
      </c>
      <c r="N5" s="214">
        <v>0</v>
      </c>
      <c r="O5" s="215">
        <v>2</v>
      </c>
      <c r="P5" s="223">
        <v>0</v>
      </c>
      <c r="Q5" s="224">
        <v>2</v>
      </c>
      <c r="R5" s="259">
        <f>B5+D5+F5+H5+J5+L5+N5+P5</f>
        <v>5</v>
      </c>
      <c r="S5" s="264">
        <f>B6+D6+F6+H6+J6+L6+N6+P6</f>
        <v>41</v>
      </c>
      <c r="T5" s="264">
        <f>C6+E6+G6+I6+K6+M6+O6+Q6</f>
        <v>29</v>
      </c>
      <c r="U5" s="261">
        <f>IF(T5&gt;0,S5/T5,"-")</f>
        <v>1.4137931034482758</v>
      </c>
      <c r="V5" s="269" t="s">
        <v>49</v>
      </c>
      <c r="Y5" s="243"/>
    </row>
    <row r="6" spans="1:26" ht="18" customHeight="1">
      <c r="A6" s="263"/>
      <c r="B6" s="216"/>
      <c r="C6" s="217"/>
      <c r="D6" s="232">
        <v>4</v>
      </c>
      <c r="E6" s="233">
        <v>6</v>
      </c>
      <c r="F6" s="220">
        <v>4</v>
      </c>
      <c r="G6" s="221">
        <v>6</v>
      </c>
      <c r="H6" s="220">
        <v>5</v>
      </c>
      <c r="I6" s="221">
        <v>5</v>
      </c>
      <c r="J6" s="220">
        <v>10</v>
      </c>
      <c r="K6" s="221">
        <v>0</v>
      </c>
      <c r="L6" s="220">
        <v>10</v>
      </c>
      <c r="M6" s="221">
        <v>0</v>
      </c>
      <c r="N6" s="220">
        <v>4</v>
      </c>
      <c r="O6" s="221">
        <v>6</v>
      </c>
      <c r="P6" s="232">
        <v>4</v>
      </c>
      <c r="Q6" s="233">
        <v>6</v>
      </c>
      <c r="R6" s="259"/>
      <c r="S6" s="264"/>
      <c r="T6" s="264"/>
      <c r="U6" s="261"/>
      <c r="V6" s="269"/>
      <c r="Y6" s="243"/>
      <c r="Z6" s="243"/>
    </row>
    <row r="7" spans="1:22" ht="19.5" customHeight="1">
      <c r="A7" s="263" t="s">
        <v>28</v>
      </c>
      <c r="B7" s="223">
        <f>E5</f>
        <v>2</v>
      </c>
      <c r="C7" s="224">
        <f>D5</f>
        <v>0</v>
      </c>
      <c r="D7" s="230"/>
      <c r="E7" s="231"/>
      <c r="F7" s="223">
        <v>0</v>
      </c>
      <c r="G7" s="224">
        <v>2</v>
      </c>
      <c r="H7" s="223">
        <v>2</v>
      </c>
      <c r="I7" s="224">
        <v>0</v>
      </c>
      <c r="J7" s="223">
        <v>2</v>
      </c>
      <c r="K7" s="224">
        <v>0</v>
      </c>
      <c r="L7" s="223">
        <v>2</v>
      </c>
      <c r="M7" s="224">
        <v>0</v>
      </c>
      <c r="N7" s="223">
        <v>2</v>
      </c>
      <c r="O7" s="224">
        <v>0</v>
      </c>
      <c r="P7" s="223">
        <v>0</v>
      </c>
      <c r="Q7" s="224">
        <v>2</v>
      </c>
      <c r="R7" s="259">
        <f>B7+D7+F7+H7+J7+L7+N7+P7</f>
        <v>10</v>
      </c>
      <c r="S7" s="264">
        <f>B8+D8+F8+H8+J8+L8+N8+P8</f>
        <v>44</v>
      </c>
      <c r="T7" s="264">
        <f>C8+E8+G8+I8+K8+M8+O8+Q8</f>
        <v>26</v>
      </c>
      <c r="U7" s="261">
        <f>IF(T7&gt;0,S7/T7,"-")</f>
        <v>1.6923076923076923</v>
      </c>
      <c r="V7" s="269" t="s">
        <v>50</v>
      </c>
    </row>
    <row r="8" spans="1:22" ht="18.75" customHeight="1">
      <c r="A8" s="263"/>
      <c r="B8" s="232">
        <f>E6</f>
        <v>6</v>
      </c>
      <c r="C8" s="233">
        <f>D6</f>
        <v>4</v>
      </c>
      <c r="D8" s="234"/>
      <c r="E8" s="235"/>
      <c r="F8" s="232">
        <v>4</v>
      </c>
      <c r="G8" s="233">
        <v>6</v>
      </c>
      <c r="H8" s="220">
        <v>6</v>
      </c>
      <c r="I8" s="221">
        <v>4</v>
      </c>
      <c r="J8" s="220">
        <v>8</v>
      </c>
      <c r="K8" s="221">
        <v>2</v>
      </c>
      <c r="L8" s="220">
        <v>10</v>
      </c>
      <c r="M8" s="221">
        <v>0</v>
      </c>
      <c r="N8" s="220">
        <v>7</v>
      </c>
      <c r="O8" s="221">
        <v>3</v>
      </c>
      <c r="P8" s="220">
        <v>3</v>
      </c>
      <c r="Q8" s="221">
        <v>7</v>
      </c>
      <c r="R8" s="259"/>
      <c r="S8" s="264"/>
      <c r="T8" s="264"/>
      <c r="U8" s="261"/>
      <c r="V8" s="269"/>
    </row>
    <row r="9" spans="1:22" ht="19.5" customHeight="1">
      <c r="A9" s="263" t="s">
        <v>51</v>
      </c>
      <c r="B9" s="223">
        <f>G5</f>
        <v>2</v>
      </c>
      <c r="C9" s="224">
        <f>F5</f>
        <v>0</v>
      </c>
      <c r="D9" s="214">
        <f>G7</f>
        <v>2</v>
      </c>
      <c r="E9" s="215">
        <f>F7</f>
        <v>0</v>
      </c>
      <c r="F9" s="230"/>
      <c r="G9" s="231"/>
      <c r="H9" s="214">
        <v>0</v>
      </c>
      <c r="I9" s="215">
        <v>2</v>
      </c>
      <c r="J9" s="214">
        <v>2</v>
      </c>
      <c r="K9" s="215">
        <v>0</v>
      </c>
      <c r="L9" s="214">
        <v>2</v>
      </c>
      <c r="M9" s="215">
        <v>0</v>
      </c>
      <c r="N9" s="214">
        <v>0</v>
      </c>
      <c r="O9" s="215">
        <v>2</v>
      </c>
      <c r="P9" s="214">
        <v>2</v>
      </c>
      <c r="Q9" s="213">
        <v>0</v>
      </c>
      <c r="R9" s="259">
        <f>B9+D9+F9+H9+J9+L9+N9+P9</f>
        <v>10</v>
      </c>
      <c r="S9" s="264">
        <f>B10+D10+F10+H10+J10+L10+N10+P10</f>
        <v>41</v>
      </c>
      <c r="T9" s="264">
        <f>C10+E10+G10+I10+K10+M10+O10+Q10</f>
        <v>29</v>
      </c>
      <c r="U9" s="261">
        <f>IF(T9&gt;0,S9/T9,"-")</f>
        <v>1.4137931034482758</v>
      </c>
      <c r="V9" s="269" t="s">
        <v>33</v>
      </c>
    </row>
    <row r="10" spans="1:22" ht="19.5" customHeight="1">
      <c r="A10" s="263"/>
      <c r="B10" s="220">
        <f>G6</f>
        <v>6</v>
      </c>
      <c r="C10" s="221">
        <f>F6</f>
        <v>4</v>
      </c>
      <c r="D10" s="220">
        <f>G8</f>
        <v>6</v>
      </c>
      <c r="E10" s="221">
        <f>F8</f>
        <v>4</v>
      </c>
      <c r="F10" s="234"/>
      <c r="G10" s="235"/>
      <c r="H10" s="220">
        <v>2</v>
      </c>
      <c r="I10" s="221">
        <v>8</v>
      </c>
      <c r="J10" s="220">
        <v>10</v>
      </c>
      <c r="K10" s="221">
        <v>0</v>
      </c>
      <c r="L10" s="220">
        <v>10</v>
      </c>
      <c r="M10" s="221">
        <v>0</v>
      </c>
      <c r="N10" s="220">
        <v>0</v>
      </c>
      <c r="O10" s="221">
        <v>10</v>
      </c>
      <c r="P10" s="220">
        <v>7</v>
      </c>
      <c r="Q10" s="219">
        <v>3</v>
      </c>
      <c r="R10" s="259"/>
      <c r="S10" s="264"/>
      <c r="T10" s="264"/>
      <c r="U10" s="261"/>
      <c r="V10" s="269"/>
    </row>
    <row r="11" spans="1:22" ht="19.5" customHeight="1">
      <c r="A11" s="285" t="s">
        <v>52</v>
      </c>
      <c r="B11" s="223">
        <f>I5</f>
        <v>1</v>
      </c>
      <c r="C11" s="224">
        <f>H5</f>
        <v>1</v>
      </c>
      <c r="D11" s="223">
        <f>I7</f>
        <v>0</v>
      </c>
      <c r="E11" s="224">
        <f>H7</f>
        <v>2</v>
      </c>
      <c r="F11" s="223">
        <f>I9</f>
        <v>2</v>
      </c>
      <c r="G11" s="224">
        <f>H9</f>
        <v>0</v>
      </c>
      <c r="H11" s="230"/>
      <c r="I11" s="231"/>
      <c r="J11" s="223">
        <v>2</v>
      </c>
      <c r="K11" s="224">
        <v>0</v>
      </c>
      <c r="L11" s="223">
        <v>2</v>
      </c>
      <c r="M11" s="224">
        <v>0</v>
      </c>
      <c r="N11" s="223">
        <v>2</v>
      </c>
      <c r="O11" s="224">
        <v>0</v>
      </c>
      <c r="P11" s="237">
        <v>1</v>
      </c>
      <c r="Q11" s="237">
        <v>1</v>
      </c>
      <c r="R11" s="259">
        <f>B11+D11+F11+H11+J11+L11+N11+P11</f>
        <v>10</v>
      </c>
      <c r="S11" s="264">
        <f>B12+D12+F12+H12+J12+L12+N12+P12</f>
        <v>45</v>
      </c>
      <c r="T11" s="264">
        <f>C12+E12+G12+I12+K12+M12+O12+Q12</f>
        <v>25</v>
      </c>
      <c r="U11" s="261">
        <f>IF(T11&gt;0,S11/T11,"-")</f>
        <v>1.8</v>
      </c>
      <c r="V11" s="269" t="s">
        <v>53</v>
      </c>
    </row>
    <row r="12" spans="1:22" ht="19.5" customHeight="1">
      <c r="A12" s="285"/>
      <c r="B12" s="220">
        <f>I6</f>
        <v>5</v>
      </c>
      <c r="C12" s="221">
        <f>H6</f>
        <v>5</v>
      </c>
      <c r="D12" s="220">
        <f>I8</f>
        <v>4</v>
      </c>
      <c r="E12" s="221">
        <f>H8</f>
        <v>6</v>
      </c>
      <c r="F12" s="220">
        <f>I10</f>
        <v>8</v>
      </c>
      <c r="G12" s="221">
        <f>H10</f>
        <v>2</v>
      </c>
      <c r="H12" s="234"/>
      <c r="I12" s="235"/>
      <c r="J12" s="220">
        <v>6</v>
      </c>
      <c r="K12" s="221">
        <v>4</v>
      </c>
      <c r="L12" s="220">
        <v>9</v>
      </c>
      <c r="M12" s="221">
        <v>1</v>
      </c>
      <c r="N12" s="220">
        <v>8</v>
      </c>
      <c r="O12" s="221">
        <v>2</v>
      </c>
      <c r="P12" s="239">
        <v>5</v>
      </c>
      <c r="Q12" s="239">
        <v>5</v>
      </c>
      <c r="R12" s="259"/>
      <c r="S12" s="264"/>
      <c r="T12" s="264"/>
      <c r="U12" s="261"/>
      <c r="V12" s="269"/>
    </row>
    <row r="13" spans="1:22" ht="19.5" customHeight="1">
      <c r="A13" s="285" t="s">
        <v>54</v>
      </c>
      <c r="B13" s="223">
        <f>K5</f>
        <v>0</v>
      </c>
      <c r="C13" s="224">
        <f>J5</f>
        <v>2</v>
      </c>
      <c r="D13" s="223">
        <f>K7</f>
        <v>0</v>
      </c>
      <c r="E13" s="224">
        <f>J7</f>
        <v>2</v>
      </c>
      <c r="F13" s="223">
        <f>K9</f>
        <v>0</v>
      </c>
      <c r="G13" s="224">
        <f>J9</f>
        <v>2</v>
      </c>
      <c r="H13" s="223">
        <f>K11</f>
        <v>0</v>
      </c>
      <c r="I13" s="224">
        <f>J11</f>
        <v>2</v>
      </c>
      <c r="J13" s="230"/>
      <c r="K13" s="231"/>
      <c r="L13" s="223">
        <v>2</v>
      </c>
      <c r="M13" s="224">
        <v>0</v>
      </c>
      <c r="N13" s="223">
        <v>0</v>
      </c>
      <c r="O13" s="224">
        <v>2</v>
      </c>
      <c r="P13" s="237">
        <v>0</v>
      </c>
      <c r="Q13" s="237">
        <v>2</v>
      </c>
      <c r="R13" s="259">
        <f>B13+D13+F13+H13+J13+L13+N13+P13</f>
        <v>2</v>
      </c>
      <c r="S13" s="264">
        <f>B14+D14+F14+H14+J14+L14+N14+P14</f>
        <v>15</v>
      </c>
      <c r="T13" s="264">
        <f>C14+E14+G14+I14+K14+M14+O14+Q14</f>
        <v>55</v>
      </c>
      <c r="U13" s="261">
        <f>IF(T13&gt;0,S13/T13,"-")</f>
        <v>0.2727272727272727</v>
      </c>
      <c r="V13" s="269" t="s">
        <v>55</v>
      </c>
    </row>
    <row r="14" spans="1:22" ht="19.5" customHeight="1">
      <c r="A14" s="285"/>
      <c r="B14" s="220">
        <f>K6</f>
        <v>0</v>
      </c>
      <c r="C14" s="221">
        <f>J6</f>
        <v>10</v>
      </c>
      <c r="D14" s="220">
        <f>K8</f>
        <v>2</v>
      </c>
      <c r="E14" s="221">
        <f>J8</f>
        <v>8</v>
      </c>
      <c r="F14" s="220">
        <f>K10</f>
        <v>0</v>
      </c>
      <c r="G14" s="221">
        <f>J10</f>
        <v>10</v>
      </c>
      <c r="H14" s="220">
        <f>K12</f>
        <v>4</v>
      </c>
      <c r="I14" s="221">
        <f>J12</f>
        <v>6</v>
      </c>
      <c r="J14" s="234"/>
      <c r="K14" s="235"/>
      <c r="L14" s="220">
        <v>7</v>
      </c>
      <c r="M14" s="221">
        <v>3</v>
      </c>
      <c r="N14" s="220">
        <v>2</v>
      </c>
      <c r="O14" s="221">
        <v>8</v>
      </c>
      <c r="P14" s="239">
        <v>0</v>
      </c>
      <c r="Q14" s="239">
        <v>10</v>
      </c>
      <c r="R14" s="259"/>
      <c r="S14" s="264"/>
      <c r="T14" s="264"/>
      <c r="U14" s="261"/>
      <c r="V14" s="269"/>
    </row>
    <row r="15" spans="1:22" ht="19.5" customHeight="1">
      <c r="A15" s="285" t="s">
        <v>56</v>
      </c>
      <c r="B15" s="223">
        <f>M6</f>
        <v>0</v>
      </c>
      <c r="C15" s="224">
        <f>L5</f>
        <v>2</v>
      </c>
      <c r="D15" s="223">
        <f>M7</f>
        <v>0</v>
      </c>
      <c r="E15" s="224">
        <f>L7</f>
        <v>2</v>
      </c>
      <c r="F15" s="223">
        <f>M9</f>
        <v>0</v>
      </c>
      <c r="G15" s="224">
        <f>L9</f>
        <v>2</v>
      </c>
      <c r="H15" s="223">
        <f>M11</f>
        <v>0</v>
      </c>
      <c r="I15" s="224">
        <f>L11</f>
        <v>2</v>
      </c>
      <c r="J15" s="223">
        <f>M13</f>
        <v>0</v>
      </c>
      <c r="K15" s="224">
        <f>L13</f>
        <v>2</v>
      </c>
      <c r="L15" s="230"/>
      <c r="M15" s="231"/>
      <c r="N15" s="223">
        <v>0</v>
      </c>
      <c r="O15" s="224">
        <v>2</v>
      </c>
      <c r="P15" s="237">
        <v>0</v>
      </c>
      <c r="Q15" s="237">
        <v>2</v>
      </c>
      <c r="R15" s="259">
        <f>B15+D15+F15+H15+J15+L15+N15+P15</f>
        <v>0</v>
      </c>
      <c r="S15" s="264">
        <f>B16+D16+F16+H16+J16+L16+N16+P16</f>
        <v>5</v>
      </c>
      <c r="T15" s="264">
        <f>C16+E16+G16+I16+K16+M16+O16+Q16</f>
        <v>65</v>
      </c>
      <c r="U15" s="261">
        <f>IF(T15&gt;0,S15/T15,"-")</f>
        <v>0.07692307692307693</v>
      </c>
      <c r="V15" s="269" t="s">
        <v>57</v>
      </c>
    </row>
    <row r="16" spans="1:22" ht="19.5" customHeight="1">
      <c r="A16" s="285"/>
      <c r="B16" s="220">
        <f>M6</f>
        <v>0</v>
      </c>
      <c r="C16" s="221">
        <f>L6</f>
        <v>10</v>
      </c>
      <c r="D16" s="220">
        <f>M8</f>
        <v>0</v>
      </c>
      <c r="E16" s="221">
        <f>L8</f>
        <v>10</v>
      </c>
      <c r="F16" s="220">
        <f>M10</f>
        <v>0</v>
      </c>
      <c r="G16" s="221">
        <f>L10</f>
        <v>10</v>
      </c>
      <c r="H16" s="220">
        <f>M12</f>
        <v>1</v>
      </c>
      <c r="I16" s="221">
        <f>L12</f>
        <v>9</v>
      </c>
      <c r="J16" s="220">
        <f>M14</f>
        <v>3</v>
      </c>
      <c r="K16" s="221">
        <f>L14</f>
        <v>7</v>
      </c>
      <c r="L16" s="234"/>
      <c r="M16" s="235"/>
      <c r="N16" s="220">
        <v>1</v>
      </c>
      <c r="O16" s="221">
        <v>9</v>
      </c>
      <c r="P16" s="239">
        <v>0</v>
      </c>
      <c r="Q16" s="239">
        <v>10</v>
      </c>
      <c r="R16" s="259"/>
      <c r="S16" s="264"/>
      <c r="T16" s="264"/>
      <c r="U16" s="261"/>
      <c r="V16" s="269"/>
    </row>
    <row r="17" spans="1:22" ht="19.5" customHeight="1">
      <c r="A17" s="263" t="s">
        <v>27</v>
      </c>
      <c r="B17" s="214">
        <f>O5</f>
        <v>2</v>
      </c>
      <c r="C17" s="215">
        <f>N5</f>
        <v>0</v>
      </c>
      <c r="D17" s="214">
        <f>O7</f>
        <v>0</v>
      </c>
      <c r="E17" s="215">
        <f>N7</f>
        <v>2</v>
      </c>
      <c r="F17" s="214">
        <f>O9</f>
        <v>2</v>
      </c>
      <c r="G17" s="215">
        <f>N9</f>
        <v>0</v>
      </c>
      <c r="H17" s="214">
        <f>O11</f>
        <v>0</v>
      </c>
      <c r="I17" s="215">
        <f>N11</f>
        <v>2</v>
      </c>
      <c r="J17" s="214">
        <f>O13</f>
        <v>2</v>
      </c>
      <c r="K17" s="215">
        <f>N13</f>
        <v>0</v>
      </c>
      <c r="L17" s="214">
        <f>O15</f>
        <v>2</v>
      </c>
      <c r="M17" s="215">
        <f>N15</f>
        <v>0</v>
      </c>
      <c r="N17" s="244"/>
      <c r="O17" s="245"/>
      <c r="P17" s="240">
        <v>2</v>
      </c>
      <c r="Q17" s="240">
        <v>0</v>
      </c>
      <c r="R17" s="259">
        <f>B17+D17+F17+H17+J17+L17+N17+P17</f>
        <v>10</v>
      </c>
      <c r="S17" s="264">
        <f>B18+D18+F18+H18+J18+L18+N18+P18</f>
        <v>45</v>
      </c>
      <c r="T17" s="264">
        <f>C18+E18+G18+I18+K18+M18+O18+Q18</f>
        <v>25</v>
      </c>
      <c r="U17" s="261">
        <f>IF(T17&gt;0,S17/T17,"-")</f>
        <v>1.8</v>
      </c>
      <c r="V17" s="269" t="s">
        <v>53</v>
      </c>
    </row>
    <row r="18" spans="1:22" ht="19.5" customHeight="1">
      <c r="A18" s="263"/>
      <c r="B18" s="220">
        <f>O6</f>
        <v>6</v>
      </c>
      <c r="C18" s="221">
        <f>N6</f>
        <v>4</v>
      </c>
      <c r="D18" s="220">
        <f>O8</f>
        <v>3</v>
      </c>
      <c r="E18" s="221">
        <f>N8</f>
        <v>7</v>
      </c>
      <c r="F18" s="220">
        <f>O10</f>
        <v>10</v>
      </c>
      <c r="G18" s="221">
        <f>N10</f>
        <v>0</v>
      </c>
      <c r="H18" s="220">
        <f>O12</f>
        <v>2</v>
      </c>
      <c r="I18" s="221">
        <f>N12</f>
        <v>8</v>
      </c>
      <c r="J18" s="220">
        <f>O14</f>
        <v>8</v>
      </c>
      <c r="K18" s="221">
        <f>N14</f>
        <v>2</v>
      </c>
      <c r="L18" s="220">
        <f>O16</f>
        <v>9</v>
      </c>
      <c r="M18" s="221">
        <f>N16</f>
        <v>1</v>
      </c>
      <c r="N18" s="234"/>
      <c r="O18" s="235"/>
      <c r="P18" s="239">
        <v>7</v>
      </c>
      <c r="Q18" s="239">
        <v>3</v>
      </c>
      <c r="R18" s="259"/>
      <c r="S18" s="264"/>
      <c r="T18" s="264"/>
      <c r="U18" s="261"/>
      <c r="V18" s="269"/>
    </row>
    <row r="19" spans="1:22" ht="19.5" customHeight="1">
      <c r="A19" s="263" t="s">
        <v>30</v>
      </c>
      <c r="B19" s="214">
        <f>Q5</f>
        <v>2</v>
      </c>
      <c r="C19" s="215">
        <f>P5</f>
        <v>0</v>
      </c>
      <c r="D19" s="214">
        <f>Q7</f>
        <v>2</v>
      </c>
      <c r="E19" s="215">
        <f>P7</f>
        <v>0</v>
      </c>
      <c r="F19" s="214">
        <f>Q9</f>
        <v>0</v>
      </c>
      <c r="G19" s="215">
        <f>P9</f>
        <v>2</v>
      </c>
      <c r="H19" s="214">
        <f>Q11</f>
        <v>1</v>
      </c>
      <c r="I19" s="215">
        <f>P11</f>
        <v>1</v>
      </c>
      <c r="J19" s="214">
        <f>Q13</f>
        <v>2</v>
      </c>
      <c r="K19" s="215">
        <f>P13</f>
        <v>0</v>
      </c>
      <c r="L19" s="214">
        <f>Q15</f>
        <v>2</v>
      </c>
      <c r="M19" s="215">
        <f>P15</f>
        <v>0</v>
      </c>
      <c r="N19" s="214">
        <f>Q17</f>
        <v>0</v>
      </c>
      <c r="O19" s="215">
        <f>P17</f>
        <v>2</v>
      </c>
      <c r="P19" s="244"/>
      <c r="Q19" s="245"/>
      <c r="R19" s="259">
        <f>B19+D19+F19+H19+J19+L19+N19+P19</f>
        <v>9</v>
      </c>
      <c r="S19" s="264">
        <f>B20+D20+F20+H20+J20+L20+N20+P20</f>
        <v>44</v>
      </c>
      <c r="T19" s="264">
        <f>C20+E20+G20+I20+K20+M20+O20+Q20</f>
        <v>26</v>
      </c>
      <c r="U19" s="261">
        <f>IF(T19&gt;0,S19/T19,"-")</f>
        <v>1.6923076923076923</v>
      </c>
      <c r="V19" s="269" t="s">
        <v>58</v>
      </c>
    </row>
    <row r="20" spans="1:22" ht="19.5" customHeight="1">
      <c r="A20" s="263"/>
      <c r="B20" s="220">
        <f>Q6</f>
        <v>6</v>
      </c>
      <c r="C20" s="221">
        <f>P6</f>
        <v>4</v>
      </c>
      <c r="D20" s="220">
        <f>Q8</f>
        <v>7</v>
      </c>
      <c r="E20" s="221">
        <f>P8</f>
        <v>3</v>
      </c>
      <c r="F20" s="220">
        <f>Q10</f>
        <v>3</v>
      </c>
      <c r="G20" s="221">
        <f>P10</f>
        <v>7</v>
      </c>
      <c r="H20" s="220">
        <f>Q12</f>
        <v>5</v>
      </c>
      <c r="I20" s="221">
        <f>P12</f>
        <v>5</v>
      </c>
      <c r="J20" s="220">
        <f>Q14</f>
        <v>10</v>
      </c>
      <c r="K20" s="221">
        <f>P14</f>
        <v>0</v>
      </c>
      <c r="L20" s="220">
        <f>Q16</f>
        <v>10</v>
      </c>
      <c r="M20" s="221">
        <f>P16</f>
        <v>0</v>
      </c>
      <c r="N20" s="220">
        <f>Q18</f>
        <v>3</v>
      </c>
      <c r="O20" s="221">
        <f>P18</f>
        <v>7</v>
      </c>
      <c r="P20" s="234"/>
      <c r="Q20" s="235"/>
      <c r="R20" s="259"/>
      <c r="S20" s="264"/>
      <c r="T20" s="264"/>
      <c r="U20" s="261"/>
      <c r="V20" s="269"/>
    </row>
    <row r="21" spans="18:22" ht="19.5" customHeight="1">
      <c r="R21"/>
      <c r="T21"/>
      <c r="V21"/>
    </row>
    <row r="22" spans="18:22" ht="19.5" customHeight="1">
      <c r="R22"/>
      <c r="T22"/>
      <c r="V22"/>
    </row>
    <row r="23" spans="18:22" ht="19.5" customHeight="1">
      <c r="R23"/>
      <c r="T23"/>
      <c r="V23"/>
    </row>
    <row r="24" spans="18:22" ht="19.5" customHeight="1">
      <c r="R24"/>
      <c r="T24"/>
      <c r="V24"/>
    </row>
    <row r="25" spans="1:22" ht="30">
      <c r="A25" s="209" t="s">
        <v>59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ht="19.5" customHeight="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ht="19.5" customHeight="1">
      <c r="A27" s="283" t="s">
        <v>6</v>
      </c>
      <c r="B27" s="1" t="s">
        <v>37</v>
      </c>
      <c r="C27" s="1"/>
      <c r="D27" s="1" t="s">
        <v>38</v>
      </c>
      <c r="E27" s="1"/>
      <c r="F27" s="1" t="s">
        <v>39</v>
      </c>
      <c r="G27" s="1"/>
      <c r="H27" s="1" t="s">
        <v>40</v>
      </c>
      <c r="I27" s="1"/>
      <c r="J27" s="1" t="s">
        <v>41</v>
      </c>
      <c r="K27" s="1"/>
      <c r="L27" s="1" t="s">
        <v>16</v>
      </c>
      <c r="M27" s="1"/>
      <c r="N27" s="1" t="s">
        <v>15</v>
      </c>
      <c r="O27" s="1"/>
      <c r="P27" s="1" t="s">
        <v>42</v>
      </c>
      <c r="Q27" s="1"/>
      <c r="R27" s="284" t="s">
        <v>19</v>
      </c>
      <c r="S27" s="254" t="s">
        <v>20</v>
      </c>
      <c r="T27" s="254"/>
      <c r="U27" s="254" t="s">
        <v>21</v>
      </c>
      <c r="V27" s="253" t="s">
        <v>22</v>
      </c>
    </row>
    <row r="28" spans="1:22" ht="19.5" customHeight="1">
      <c r="A28" s="283"/>
      <c r="B28" s="257" t="s">
        <v>43</v>
      </c>
      <c r="C28" s="257"/>
      <c r="D28" s="257" t="s">
        <v>24</v>
      </c>
      <c r="E28" s="257"/>
      <c r="F28" s="257" t="s">
        <v>44</v>
      </c>
      <c r="G28" s="257"/>
      <c r="H28" s="257" t="s">
        <v>45</v>
      </c>
      <c r="I28" s="257"/>
      <c r="J28" s="257" t="s">
        <v>46</v>
      </c>
      <c r="K28" s="257"/>
      <c r="L28" s="257" t="s">
        <v>47</v>
      </c>
      <c r="M28" s="257"/>
      <c r="N28" s="257" t="s">
        <v>23</v>
      </c>
      <c r="O28" s="257"/>
      <c r="P28" s="257" t="s">
        <v>26</v>
      </c>
      <c r="Q28" s="257"/>
      <c r="R28" s="284"/>
      <c r="S28" s="254"/>
      <c r="T28" s="254"/>
      <c r="U28" s="254"/>
      <c r="V28" s="253"/>
    </row>
    <row r="29" spans="1:22" ht="19.5" customHeight="1">
      <c r="A29" s="263" t="s">
        <v>48</v>
      </c>
      <c r="B29" s="242"/>
      <c r="C29" s="231"/>
      <c r="D29" s="223">
        <v>2</v>
      </c>
      <c r="E29" s="224">
        <v>0</v>
      </c>
      <c r="F29" s="223">
        <v>2</v>
      </c>
      <c r="G29" s="224">
        <v>0</v>
      </c>
      <c r="H29" s="214">
        <v>0</v>
      </c>
      <c r="I29" s="215">
        <v>2</v>
      </c>
      <c r="J29" s="214"/>
      <c r="K29" s="215"/>
      <c r="L29" s="214"/>
      <c r="M29" s="215"/>
      <c r="N29" s="214">
        <v>2</v>
      </c>
      <c r="O29" s="215">
        <v>0</v>
      </c>
      <c r="P29" s="223">
        <v>0</v>
      </c>
      <c r="Q29" s="224">
        <v>2</v>
      </c>
      <c r="R29" s="259">
        <f>B29+D29+F29+H29+J29+L29+N29+P29</f>
        <v>6</v>
      </c>
      <c r="S29" s="264">
        <f>B30+D30+F30+H30+J30+L30+N30+P30</f>
        <v>28</v>
      </c>
      <c r="T29" s="264">
        <f>C30+E30+G30+I30+K30+M30+O30+Q30</f>
        <v>22</v>
      </c>
      <c r="U29" s="261">
        <f>IF(T29&gt;0,S29/T29,"-")</f>
        <v>1.2727272727272727</v>
      </c>
      <c r="V29" s="269" t="s">
        <v>50</v>
      </c>
    </row>
    <row r="30" spans="1:22" ht="19.5" customHeight="1">
      <c r="A30" s="263"/>
      <c r="B30" s="216"/>
      <c r="C30" s="217"/>
      <c r="D30" s="232">
        <v>6</v>
      </c>
      <c r="E30" s="233">
        <v>4</v>
      </c>
      <c r="F30" s="220">
        <v>7</v>
      </c>
      <c r="G30" s="221">
        <v>3</v>
      </c>
      <c r="H30" s="220">
        <v>2</v>
      </c>
      <c r="I30" s="221">
        <v>8</v>
      </c>
      <c r="J30" s="220"/>
      <c r="K30" s="221"/>
      <c r="L30" s="220"/>
      <c r="M30" s="221"/>
      <c r="N30" s="220">
        <v>9</v>
      </c>
      <c r="O30" s="221">
        <v>1</v>
      </c>
      <c r="P30" s="232">
        <v>4</v>
      </c>
      <c r="Q30" s="233">
        <v>6</v>
      </c>
      <c r="R30" s="259"/>
      <c r="S30" s="264"/>
      <c r="T30" s="264"/>
      <c r="U30" s="261"/>
      <c r="V30" s="269"/>
    </row>
    <row r="31" spans="1:22" ht="19.5" customHeight="1">
      <c r="A31" s="263" t="s">
        <v>28</v>
      </c>
      <c r="B31" s="223">
        <f>E29</f>
        <v>0</v>
      </c>
      <c r="C31" s="224">
        <f>D29</f>
        <v>2</v>
      </c>
      <c r="D31" s="230"/>
      <c r="E31" s="231"/>
      <c r="F31" s="223">
        <v>2</v>
      </c>
      <c r="G31" s="224">
        <v>0</v>
      </c>
      <c r="H31" s="223">
        <v>0</v>
      </c>
      <c r="I31" s="224">
        <v>2</v>
      </c>
      <c r="J31" s="223"/>
      <c r="K31" s="224"/>
      <c r="L31" s="223"/>
      <c r="M31" s="224"/>
      <c r="N31" s="223">
        <v>2</v>
      </c>
      <c r="O31" s="224">
        <v>0</v>
      </c>
      <c r="P31" s="223">
        <v>0</v>
      </c>
      <c r="Q31" s="224">
        <v>2</v>
      </c>
      <c r="R31" s="259">
        <f>B31+D31+F31+H31+J31+L31+N31+P31</f>
        <v>4</v>
      </c>
      <c r="S31" s="264">
        <f>B32+D32+F32+H32+J32+L32+N32+P32</f>
        <v>21</v>
      </c>
      <c r="T31" s="264">
        <f>C32+E32+G32+I32+K32+M32+O32+Q32</f>
        <v>27</v>
      </c>
      <c r="U31" s="261">
        <f>IF(T31&gt;0,S31/T31,"-")</f>
        <v>0.7777777777777778</v>
      </c>
      <c r="V31" s="269" t="s">
        <v>33</v>
      </c>
    </row>
    <row r="32" spans="1:22" ht="19.5" customHeight="1">
      <c r="A32" s="263"/>
      <c r="B32" s="232">
        <f>E30</f>
        <v>4</v>
      </c>
      <c r="C32" s="233">
        <f>D30</f>
        <v>6</v>
      </c>
      <c r="D32" s="234"/>
      <c r="E32" s="235"/>
      <c r="F32" s="232">
        <v>6</v>
      </c>
      <c r="G32" s="233">
        <v>4</v>
      </c>
      <c r="H32" s="220">
        <v>2</v>
      </c>
      <c r="I32" s="221">
        <v>8</v>
      </c>
      <c r="J32" s="220"/>
      <c r="K32" s="221"/>
      <c r="L32" s="220"/>
      <c r="M32" s="221"/>
      <c r="N32" s="220">
        <v>6</v>
      </c>
      <c r="O32" s="221">
        <v>2</v>
      </c>
      <c r="P32" s="220">
        <v>3</v>
      </c>
      <c r="Q32" s="221">
        <v>7</v>
      </c>
      <c r="R32" s="259"/>
      <c r="S32" s="264"/>
      <c r="T32" s="264"/>
      <c r="U32" s="261"/>
      <c r="V32" s="269"/>
    </row>
    <row r="33" spans="1:22" ht="19.5" customHeight="1">
      <c r="A33" s="263" t="s">
        <v>51</v>
      </c>
      <c r="B33" s="223">
        <f>G29</f>
        <v>0</v>
      </c>
      <c r="C33" s="224">
        <f>F29</f>
        <v>2</v>
      </c>
      <c r="D33" s="214">
        <f>G31</f>
        <v>0</v>
      </c>
      <c r="E33" s="215">
        <f>F31</f>
        <v>2</v>
      </c>
      <c r="F33" s="230"/>
      <c r="G33" s="231"/>
      <c r="H33" s="214">
        <v>0</v>
      </c>
      <c r="I33" s="215">
        <v>2</v>
      </c>
      <c r="J33" s="214"/>
      <c r="K33" s="215"/>
      <c r="L33" s="214"/>
      <c r="M33" s="215"/>
      <c r="N33" s="214">
        <v>2</v>
      </c>
      <c r="O33" s="215">
        <v>0</v>
      </c>
      <c r="P33" s="214">
        <v>0</v>
      </c>
      <c r="Q33" s="213">
        <v>2</v>
      </c>
      <c r="R33" s="259">
        <f>B33+D33+F33+H33+J33+L33+N33+P33</f>
        <v>2</v>
      </c>
      <c r="S33" s="264">
        <f>B34+D34+F34+H34+J34+L34+N34+P34</f>
        <v>22</v>
      </c>
      <c r="T33" s="264">
        <f>C34+E34+G34+I34+K34+M34+O34+Q34</f>
        <v>28</v>
      </c>
      <c r="U33" s="261">
        <f>IF(T33&gt;0,S33/T33,"-")</f>
        <v>0.7857142857142857</v>
      </c>
      <c r="V33" s="269" t="s">
        <v>58</v>
      </c>
    </row>
    <row r="34" spans="1:22" ht="19.5" customHeight="1">
      <c r="A34" s="263"/>
      <c r="B34" s="220">
        <f>G30</f>
        <v>3</v>
      </c>
      <c r="C34" s="221">
        <f>F30</f>
        <v>7</v>
      </c>
      <c r="D34" s="220">
        <f>G32</f>
        <v>4</v>
      </c>
      <c r="E34" s="221">
        <f>F32</f>
        <v>6</v>
      </c>
      <c r="F34" s="234"/>
      <c r="G34" s="235"/>
      <c r="H34" s="220">
        <v>4</v>
      </c>
      <c r="I34" s="221">
        <v>6</v>
      </c>
      <c r="J34" s="220"/>
      <c r="K34" s="221"/>
      <c r="L34" s="220"/>
      <c r="M34" s="221"/>
      <c r="N34" s="220">
        <v>7</v>
      </c>
      <c r="O34" s="221">
        <v>3</v>
      </c>
      <c r="P34" s="220">
        <v>4</v>
      </c>
      <c r="Q34" s="219">
        <v>6</v>
      </c>
      <c r="R34" s="259"/>
      <c r="S34" s="264"/>
      <c r="T34" s="264"/>
      <c r="U34" s="261"/>
      <c r="V34" s="269"/>
    </row>
    <row r="35" spans="1:22" ht="19.5" customHeight="1">
      <c r="A35" s="285" t="s">
        <v>52</v>
      </c>
      <c r="B35" s="223">
        <f>I29</f>
        <v>2</v>
      </c>
      <c r="C35" s="224">
        <f>H29</f>
        <v>0</v>
      </c>
      <c r="D35" s="223">
        <f>I31</f>
        <v>2</v>
      </c>
      <c r="E35" s="224">
        <f>H31</f>
        <v>0</v>
      </c>
      <c r="F35" s="223">
        <f>I33</f>
        <v>2</v>
      </c>
      <c r="G35" s="224">
        <f>H33</f>
        <v>0</v>
      </c>
      <c r="H35" s="230"/>
      <c r="I35" s="231"/>
      <c r="J35" s="214"/>
      <c r="K35" s="215"/>
      <c r="L35" s="214"/>
      <c r="M35" s="215"/>
      <c r="N35" s="223">
        <v>2</v>
      </c>
      <c r="O35" s="224">
        <v>0</v>
      </c>
      <c r="P35" s="237">
        <v>2</v>
      </c>
      <c r="Q35" s="237">
        <v>0</v>
      </c>
      <c r="R35" s="259">
        <f>B35+D35+F35+H35+J35+L35+N35+P35</f>
        <v>10</v>
      </c>
      <c r="S35" s="264">
        <f>B36+D36+F36+H36+J36+L36+N36+P36</f>
        <v>36</v>
      </c>
      <c r="T35" s="264">
        <f>C36+E36+G36+I36+K36+M36+O36+Q36</f>
        <v>14</v>
      </c>
      <c r="U35" s="261">
        <f>IF(T35&gt;0,S35/T35,"-")</f>
        <v>2.5714285714285716</v>
      </c>
      <c r="V35" s="269" t="s">
        <v>34</v>
      </c>
    </row>
    <row r="36" spans="1:22" ht="19.5" customHeight="1">
      <c r="A36" s="285"/>
      <c r="B36" s="220">
        <f>I30</f>
        <v>8</v>
      </c>
      <c r="C36" s="221">
        <f>H30</f>
        <v>2</v>
      </c>
      <c r="D36" s="220">
        <f>I32</f>
        <v>8</v>
      </c>
      <c r="E36" s="221">
        <f>H32</f>
        <v>2</v>
      </c>
      <c r="F36" s="220">
        <f>I34</f>
        <v>6</v>
      </c>
      <c r="G36" s="221">
        <f>H34</f>
        <v>4</v>
      </c>
      <c r="H36" s="234"/>
      <c r="I36" s="235"/>
      <c r="J36" s="220"/>
      <c r="K36" s="221"/>
      <c r="L36" s="220"/>
      <c r="M36" s="221"/>
      <c r="N36" s="220">
        <v>8</v>
      </c>
      <c r="O36" s="221">
        <v>2</v>
      </c>
      <c r="P36" s="239">
        <v>6</v>
      </c>
      <c r="Q36" s="239">
        <v>4</v>
      </c>
      <c r="R36" s="259"/>
      <c r="S36" s="264"/>
      <c r="T36" s="264"/>
      <c r="U36" s="261"/>
      <c r="V36" s="269"/>
    </row>
    <row r="37" spans="1:22" ht="19.5" customHeight="1">
      <c r="A37" s="285" t="s">
        <v>54</v>
      </c>
      <c r="B37" s="223">
        <f>K29</f>
        <v>0</v>
      </c>
      <c r="C37" s="224">
        <f>J29</f>
        <v>0</v>
      </c>
      <c r="D37" s="223">
        <f>K31</f>
        <v>0</v>
      </c>
      <c r="E37" s="224">
        <f>J31</f>
        <v>0</v>
      </c>
      <c r="F37" s="223">
        <f>K33</f>
        <v>0</v>
      </c>
      <c r="G37" s="224">
        <f>J33</f>
        <v>0</v>
      </c>
      <c r="H37" s="223">
        <f>K35</f>
        <v>0</v>
      </c>
      <c r="I37" s="224">
        <f>J35</f>
        <v>0</v>
      </c>
      <c r="J37" s="230"/>
      <c r="K37" s="231"/>
      <c r="L37" s="223"/>
      <c r="M37" s="224"/>
      <c r="N37" s="223"/>
      <c r="O37" s="224"/>
      <c r="P37" s="237"/>
      <c r="Q37" s="237"/>
      <c r="R37" s="259">
        <f>B37+D37+F37+H37+J37+L37+N37+P37</f>
        <v>0</v>
      </c>
      <c r="S37" s="264">
        <f>B38+D38+F38+H38+J38+L38+N38+P38</f>
        <v>0</v>
      </c>
      <c r="T37" s="264">
        <f>C38+E38+G38+I38+K38+M38+O38+Q38</f>
        <v>0</v>
      </c>
      <c r="U37" s="261" t="str">
        <f>IF(T37&gt;0,S37/T37,"-")</f>
        <v>-</v>
      </c>
      <c r="V37" s="269" t="s">
        <v>60</v>
      </c>
    </row>
    <row r="38" spans="1:22" ht="19.5" customHeight="1">
      <c r="A38" s="285"/>
      <c r="B38" s="220">
        <f>K30</f>
        <v>0</v>
      </c>
      <c r="C38" s="221">
        <f>J30</f>
        <v>0</v>
      </c>
      <c r="D38" s="220">
        <f>K32</f>
        <v>0</v>
      </c>
      <c r="E38" s="221">
        <f>J32</f>
        <v>0</v>
      </c>
      <c r="F38" s="220">
        <f>K34</f>
        <v>0</v>
      </c>
      <c r="G38" s="221">
        <f>J34</f>
        <v>0</v>
      </c>
      <c r="H38" s="220">
        <f>K36</f>
        <v>0</v>
      </c>
      <c r="I38" s="221">
        <f>J36</f>
        <v>0</v>
      </c>
      <c r="J38" s="234"/>
      <c r="K38" s="235"/>
      <c r="L38" s="220"/>
      <c r="M38" s="221"/>
      <c r="N38" s="220"/>
      <c r="O38" s="221"/>
      <c r="P38" s="239"/>
      <c r="Q38" s="239"/>
      <c r="R38" s="259"/>
      <c r="S38" s="264"/>
      <c r="T38" s="264"/>
      <c r="U38" s="261"/>
      <c r="V38" s="269"/>
    </row>
    <row r="39" spans="1:22" ht="19.5" customHeight="1">
      <c r="A39" s="285" t="s">
        <v>56</v>
      </c>
      <c r="B39" s="223">
        <f>M30</f>
        <v>0</v>
      </c>
      <c r="C39" s="224">
        <f>L29</f>
        <v>0</v>
      </c>
      <c r="D39" s="223">
        <f>M31</f>
        <v>0</v>
      </c>
      <c r="E39" s="224">
        <f>L31</f>
        <v>0</v>
      </c>
      <c r="F39" s="223">
        <f>M33</f>
        <v>0</v>
      </c>
      <c r="G39" s="224">
        <f>L33</f>
        <v>0</v>
      </c>
      <c r="H39" s="223">
        <f>M35</f>
        <v>0</v>
      </c>
      <c r="I39" s="224">
        <f>L35</f>
        <v>0</v>
      </c>
      <c r="J39" s="223">
        <f>M37</f>
        <v>0</v>
      </c>
      <c r="K39" s="224">
        <f>L37</f>
        <v>0</v>
      </c>
      <c r="L39" s="230"/>
      <c r="M39" s="231"/>
      <c r="N39" s="223"/>
      <c r="O39" s="224"/>
      <c r="P39" s="237"/>
      <c r="Q39" s="237"/>
      <c r="R39" s="259">
        <f>B39+D39+F39+H39+J39+L39+N39+P39</f>
        <v>0</v>
      </c>
      <c r="S39" s="264">
        <f>B40+D40+F40+H40+J40+L40+N40+P40</f>
        <v>0</v>
      </c>
      <c r="T39" s="264">
        <f>C40+E40+G40+I40+K40+M40+O40+Q40</f>
        <v>0</v>
      </c>
      <c r="U39" s="261" t="str">
        <f>IF(T39&gt;0,S39/T39,"-")</f>
        <v>-</v>
      </c>
      <c r="V39" s="269" t="s">
        <v>60</v>
      </c>
    </row>
    <row r="40" spans="1:22" ht="19.5" customHeight="1">
      <c r="A40" s="285"/>
      <c r="B40" s="220">
        <f>M30</f>
        <v>0</v>
      </c>
      <c r="C40" s="221">
        <f>L30</f>
        <v>0</v>
      </c>
      <c r="D40" s="220">
        <f>M32</f>
        <v>0</v>
      </c>
      <c r="E40" s="221">
        <f>L32</f>
        <v>0</v>
      </c>
      <c r="F40" s="220">
        <f>M34</f>
        <v>0</v>
      </c>
      <c r="G40" s="221">
        <f>L34</f>
        <v>0</v>
      </c>
      <c r="H40" s="220">
        <f>M36</f>
        <v>0</v>
      </c>
      <c r="I40" s="221">
        <f>L36</f>
        <v>0</v>
      </c>
      <c r="J40" s="220">
        <f>M38</f>
        <v>0</v>
      </c>
      <c r="K40" s="221">
        <f>L38</f>
        <v>0</v>
      </c>
      <c r="L40" s="234"/>
      <c r="M40" s="235"/>
      <c r="N40" s="220"/>
      <c r="O40" s="221"/>
      <c r="P40" s="239"/>
      <c r="Q40" s="239"/>
      <c r="R40" s="259"/>
      <c r="S40" s="264"/>
      <c r="T40" s="264"/>
      <c r="U40" s="261"/>
      <c r="V40" s="269"/>
    </row>
    <row r="41" spans="1:22" ht="19.5" customHeight="1">
      <c r="A41" s="263" t="s">
        <v>27</v>
      </c>
      <c r="B41" s="214">
        <f>O29</f>
        <v>0</v>
      </c>
      <c r="C41" s="215">
        <f>N29</f>
        <v>2</v>
      </c>
      <c r="D41" s="214">
        <f>O31</f>
        <v>0</v>
      </c>
      <c r="E41" s="215">
        <f>N31</f>
        <v>2</v>
      </c>
      <c r="F41" s="214">
        <f>O33</f>
        <v>0</v>
      </c>
      <c r="G41" s="215">
        <f>N33</f>
        <v>2</v>
      </c>
      <c r="H41" s="214">
        <f>O35</f>
        <v>0</v>
      </c>
      <c r="I41" s="215">
        <f>N35</f>
        <v>2</v>
      </c>
      <c r="J41" s="214">
        <f>O37</f>
        <v>0</v>
      </c>
      <c r="K41" s="215">
        <f>N37</f>
        <v>0</v>
      </c>
      <c r="L41" s="214">
        <f>O39</f>
        <v>0</v>
      </c>
      <c r="M41" s="215">
        <f>N39</f>
        <v>0</v>
      </c>
      <c r="N41" s="244"/>
      <c r="O41" s="245"/>
      <c r="P41" s="240">
        <v>0</v>
      </c>
      <c r="Q41" s="240">
        <v>2</v>
      </c>
      <c r="R41" s="259">
        <f>B41+D41+F41+H41+J41+L41+N41+P41</f>
        <v>0</v>
      </c>
      <c r="S41" s="264">
        <f>B42+D42+F42+H42+J42+L42+N42+P42</f>
        <v>8</v>
      </c>
      <c r="T41" s="264">
        <f>C42+E42+G42+I42+K42+M42+O42+Q42</f>
        <v>40</v>
      </c>
      <c r="U41" s="261">
        <f>IF(T41&gt;0,S41/T41,"-")</f>
        <v>0.2</v>
      </c>
      <c r="V41" s="269" t="s">
        <v>49</v>
      </c>
    </row>
    <row r="42" spans="1:22" ht="19.5" customHeight="1">
      <c r="A42" s="263"/>
      <c r="B42" s="220">
        <f>O30</f>
        <v>1</v>
      </c>
      <c r="C42" s="221">
        <f>N30</f>
        <v>9</v>
      </c>
      <c r="D42" s="220">
        <f>O32</f>
        <v>2</v>
      </c>
      <c r="E42" s="221">
        <f>N32</f>
        <v>6</v>
      </c>
      <c r="F42" s="220">
        <f>O34</f>
        <v>3</v>
      </c>
      <c r="G42" s="221">
        <f>N34</f>
        <v>7</v>
      </c>
      <c r="H42" s="220">
        <f>O36</f>
        <v>2</v>
      </c>
      <c r="I42" s="221">
        <f>N36</f>
        <v>8</v>
      </c>
      <c r="J42" s="220">
        <f>O38</f>
        <v>0</v>
      </c>
      <c r="K42" s="221">
        <f>N38</f>
        <v>0</v>
      </c>
      <c r="L42" s="220">
        <f>O40</f>
        <v>0</v>
      </c>
      <c r="M42" s="221">
        <f>N40</f>
        <v>0</v>
      </c>
      <c r="N42" s="234"/>
      <c r="O42" s="235"/>
      <c r="P42" s="239">
        <v>0</v>
      </c>
      <c r="Q42" s="239">
        <v>10</v>
      </c>
      <c r="R42" s="259"/>
      <c r="S42" s="264"/>
      <c r="T42" s="264"/>
      <c r="U42" s="261"/>
      <c r="V42" s="269"/>
    </row>
    <row r="43" spans="1:22" ht="19.5" customHeight="1">
      <c r="A43" s="263" t="s">
        <v>30</v>
      </c>
      <c r="B43" s="214">
        <f>Q29</f>
        <v>2</v>
      </c>
      <c r="C43" s="215">
        <f>P29</f>
        <v>0</v>
      </c>
      <c r="D43" s="214">
        <f>Q31</f>
        <v>2</v>
      </c>
      <c r="E43" s="215">
        <f>P31</f>
        <v>0</v>
      </c>
      <c r="F43" s="214">
        <f>Q33</f>
        <v>2</v>
      </c>
      <c r="G43" s="215">
        <f>P33</f>
        <v>0</v>
      </c>
      <c r="H43" s="214">
        <f>Q35</f>
        <v>0</v>
      </c>
      <c r="I43" s="215">
        <f>P35</f>
        <v>2</v>
      </c>
      <c r="J43" s="214">
        <f>Q37</f>
        <v>0</v>
      </c>
      <c r="K43" s="215">
        <f>P37</f>
        <v>0</v>
      </c>
      <c r="L43" s="214">
        <f>Q39</f>
        <v>0</v>
      </c>
      <c r="M43" s="215">
        <f>P39</f>
        <v>0</v>
      </c>
      <c r="N43" s="214">
        <f>Q41</f>
        <v>2</v>
      </c>
      <c r="O43" s="215">
        <f>P41</f>
        <v>0</v>
      </c>
      <c r="P43" s="244"/>
      <c r="Q43" s="245"/>
      <c r="R43" s="259">
        <f>B43+D43+F43+H43+J43+L43+N43+P43</f>
        <v>8</v>
      </c>
      <c r="S43" s="264">
        <f>B44+D44+F44+H44+J44+L44+N44+P44</f>
        <v>33</v>
      </c>
      <c r="T43" s="264">
        <f>C44+E44+G44+I44+K44+M44+O44+Q44</f>
        <v>17</v>
      </c>
      <c r="U43" s="261">
        <f>IF(T43&gt;0,S43/T43,"-")</f>
        <v>1.9411764705882353</v>
      </c>
      <c r="V43" s="269" t="s">
        <v>61</v>
      </c>
    </row>
    <row r="44" spans="1:22" ht="19.5" customHeight="1">
      <c r="A44" s="263"/>
      <c r="B44" s="220">
        <f>Q30</f>
        <v>6</v>
      </c>
      <c r="C44" s="221">
        <f>P30</f>
        <v>4</v>
      </c>
      <c r="D44" s="220">
        <f>Q32</f>
        <v>7</v>
      </c>
      <c r="E44" s="221">
        <f>P32</f>
        <v>3</v>
      </c>
      <c r="F44" s="220">
        <f>Q34</f>
        <v>6</v>
      </c>
      <c r="G44" s="221">
        <f>P34</f>
        <v>4</v>
      </c>
      <c r="H44" s="220">
        <f>Q36</f>
        <v>4</v>
      </c>
      <c r="I44" s="221">
        <f>P36</f>
        <v>6</v>
      </c>
      <c r="J44" s="220">
        <f>Q38</f>
        <v>0</v>
      </c>
      <c r="K44" s="221">
        <f>P38</f>
        <v>0</v>
      </c>
      <c r="L44" s="220">
        <f>Q40</f>
        <v>0</v>
      </c>
      <c r="M44" s="221">
        <f>P40</f>
        <v>0</v>
      </c>
      <c r="N44" s="220">
        <f>Q42</f>
        <v>10</v>
      </c>
      <c r="O44" s="221">
        <f>P42</f>
        <v>0</v>
      </c>
      <c r="P44" s="234"/>
      <c r="Q44" s="235"/>
      <c r="R44" s="259"/>
      <c r="S44" s="264"/>
      <c r="T44" s="264"/>
      <c r="U44" s="261"/>
      <c r="V44" s="269"/>
    </row>
    <row r="45" spans="18:22" ht="19.5" customHeight="1">
      <c r="R45"/>
      <c r="T45"/>
      <c r="V45"/>
    </row>
    <row r="46" spans="18:22" ht="19.5" customHeight="1">
      <c r="R46"/>
      <c r="T46"/>
      <c r="V46"/>
    </row>
    <row r="47" spans="18:22" ht="12.75">
      <c r="R47"/>
      <c r="T47"/>
      <c r="V47"/>
    </row>
    <row r="48" spans="18:22" ht="12.75">
      <c r="R48"/>
      <c r="T48"/>
      <c r="V48"/>
    </row>
    <row r="49" spans="18:22" ht="12.75">
      <c r="R49"/>
      <c r="T49"/>
      <c r="V49"/>
    </row>
    <row r="50" spans="18:22" ht="12.75">
      <c r="R50"/>
      <c r="T50"/>
      <c r="V50"/>
    </row>
    <row r="51" spans="1:22" ht="30">
      <c r="A51" s="209" t="s">
        <v>62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</row>
    <row r="52" spans="1:22" ht="19.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</row>
    <row r="53" spans="1:22" ht="19.5" customHeight="1">
      <c r="A53" s="286" t="s">
        <v>6</v>
      </c>
      <c r="B53" s="1" t="s">
        <v>37</v>
      </c>
      <c r="C53" s="1"/>
      <c r="D53" s="1" t="s">
        <v>38</v>
      </c>
      <c r="E53" s="1"/>
      <c r="F53" s="1" t="s">
        <v>39</v>
      </c>
      <c r="G53" s="1"/>
      <c r="H53" s="1" t="s">
        <v>40</v>
      </c>
      <c r="I53" s="1"/>
      <c r="J53" s="1" t="s">
        <v>41</v>
      </c>
      <c r="K53" s="1"/>
      <c r="L53" s="1" t="s">
        <v>16</v>
      </c>
      <c r="M53" s="1"/>
      <c r="N53" s="1" t="s">
        <v>15</v>
      </c>
      <c r="O53" s="1"/>
      <c r="P53" s="1" t="s">
        <v>42</v>
      </c>
      <c r="Q53" s="1"/>
      <c r="R53" s="284" t="s">
        <v>19</v>
      </c>
      <c r="S53" s="254" t="s">
        <v>20</v>
      </c>
      <c r="T53" s="254"/>
      <c r="U53" s="254" t="s">
        <v>21</v>
      </c>
      <c r="V53" s="253" t="s">
        <v>22</v>
      </c>
    </row>
    <row r="54" spans="1:22" ht="19.5" customHeight="1">
      <c r="A54" s="286"/>
      <c r="B54" s="257" t="s">
        <v>43</v>
      </c>
      <c r="C54" s="257"/>
      <c r="D54" s="257" t="s">
        <v>24</v>
      </c>
      <c r="E54" s="257"/>
      <c r="F54" s="257" t="s">
        <v>44</v>
      </c>
      <c r="G54" s="257"/>
      <c r="H54" s="257" t="s">
        <v>45</v>
      </c>
      <c r="I54" s="257"/>
      <c r="J54" s="257" t="s">
        <v>46</v>
      </c>
      <c r="K54" s="257"/>
      <c r="L54" s="257" t="s">
        <v>47</v>
      </c>
      <c r="M54" s="257"/>
      <c r="N54" s="257" t="s">
        <v>23</v>
      </c>
      <c r="O54" s="257"/>
      <c r="P54" s="257" t="s">
        <v>26</v>
      </c>
      <c r="Q54" s="257"/>
      <c r="R54" s="284"/>
      <c r="S54" s="254"/>
      <c r="T54" s="254"/>
      <c r="U54" s="254"/>
      <c r="V54" s="253"/>
    </row>
    <row r="55" spans="1:22" ht="19.5" customHeight="1">
      <c r="A55" s="263" t="s">
        <v>48</v>
      </c>
      <c r="B55" s="242"/>
      <c r="C55" s="231"/>
      <c r="D55" s="223"/>
      <c r="E55" s="224"/>
      <c r="F55" s="223"/>
      <c r="G55" s="224"/>
      <c r="H55" s="214"/>
      <c r="I55" s="215"/>
      <c r="J55" s="214"/>
      <c r="K55" s="215"/>
      <c r="L55" s="214"/>
      <c r="M55" s="215"/>
      <c r="N55" s="214"/>
      <c r="O55" s="215"/>
      <c r="P55" s="223"/>
      <c r="Q55" s="224"/>
      <c r="R55" s="259">
        <f>B55+D55+F55+H55+J55+L55+N55+P55</f>
        <v>0</v>
      </c>
      <c r="S55" s="264">
        <f>B56+D56+F56+H56+J56+L56+N56+P56</f>
        <v>0</v>
      </c>
      <c r="T55" s="264">
        <f>C56+E56+G56+I56+K56+M56+O56+Q56</f>
        <v>0</v>
      </c>
      <c r="U55" s="261" t="str">
        <f>IF(T55&gt;0,S55/T55,"-")</f>
        <v>-</v>
      </c>
      <c r="V55" s="269"/>
    </row>
    <row r="56" spans="1:22" ht="19.5" customHeight="1">
      <c r="A56" s="263"/>
      <c r="B56" s="216"/>
      <c r="C56" s="217"/>
      <c r="D56" s="232"/>
      <c r="E56" s="233"/>
      <c r="F56" s="220"/>
      <c r="G56" s="221"/>
      <c r="H56" s="220"/>
      <c r="I56" s="221"/>
      <c r="J56" s="220"/>
      <c r="K56" s="221"/>
      <c r="L56" s="220"/>
      <c r="M56" s="221"/>
      <c r="N56" s="220"/>
      <c r="O56" s="221"/>
      <c r="P56" s="232"/>
      <c r="Q56" s="233"/>
      <c r="R56" s="259"/>
      <c r="S56" s="264"/>
      <c r="T56" s="264"/>
      <c r="U56" s="261"/>
      <c r="V56" s="269"/>
    </row>
    <row r="57" spans="1:22" ht="19.5" customHeight="1">
      <c r="A57" s="263" t="s">
        <v>28</v>
      </c>
      <c r="B57" s="223">
        <f>E55</f>
        <v>0</v>
      </c>
      <c r="C57" s="224">
        <f>D55</f>
        <v>0</v>
      </c>
      <c r="D57" s="230"/>
      <c r="E57" s="231"/>
      <c r="F57" s="223"/>
      <c r="G57" s="224"/>
      <c r="H57" s="223"/>
      <c r="I57" s="224"/>
      <c r="J57" s="223"/>
      <c r="K57" s="224"/>
      <c r="L57" s="223"/>
      <c r="M57" s="224"/>
      <c r="N57" s="223"/>
      <c r="O57" s="224"/>
      <c r="P57" s="223"/>
      <c r="Q57" s="224"/>
      <c r="R57" s="259">
        <f>B57+D57+F57+H57+J57+L57+N57+P57</f>
        <v>0</v>
      </c>
      <c r="S57" s="264">
        <f>B58+D58+F58+H58+J58+L58+N58+P58</f>
        <v>0</v>
      </c>
      <c r="T57" s="264">
        <f>C58+E58+G58+I58+K58+M58+O58+Q58</f>
        <v>0</v>
      </c>
      <c r="U57" s="261" t="str">
        <f>IF(T57&gt;0,S57/T57,"-")</f>
        <v>-</v>
      </c>
      <c r="V57" s="269"/>
    </row>
    <row r="58" spans="1:22" ht="19.5" customHeight="1">
      <c r="A58" s="263"/>
      <c r="B58" s="232">
        <f>E56</f>
        <v>0</v>
      </c>
      <c r="C58" s="233">
        <f>D56</f>
        <v>0</v>
      </c>
      <c r="D58" s="234"/>
      <c r="E58" s="235"/>
      <c r="F58" s="232"/>
      <c r="G58" s="233"/>
      <c r="H58" s="220"/>
      <c r="I58" s="221"/>
      <c r="J58" s="220"/>
      <c r="K58" s="221"/>
      <c r="L58" s="220"/>
      <c r="M58" s="221"/>
      <c r="N58" s="220"/>
      <c r="O58" s="221"/>
      <c r="P58" s="220"/>
      <c r="Q58" s="221"/>
      <c r="R58" s="259"/>
      <c r="S58" s="264"/>
      <c r="T58" s="264"/>
      <c r="U58" s="261"/>
      <c r="V58" s="269"/>
    </row>
    <row r="59" spans="1:22" ht="19.5" customHeight="1">
      <c r="A59" s="263" t="s">
        <v>51</v>
      </c>
      <c r="B59" s="223">
        <f>G55</f>
        <v>0</v>
      </c>
      <c r="C59" s="224">
        <f>F55</f>
        <v>0</v>
      </c>
      <c r="D59" s="214">
        <f>G57</f>
        <v>0</v>
      </c>
      <c r="E59" s="215">
        <f>F57</f>
        <v>0</v>
      </c>
      <c r="F59" s="230"/>
      <c r="G59" s="231"/>
      <c r="H59" s="214"/>
      <c r="I59" s="215"/>
      <c r="J59" s="214"/>
      <c r="K59" s="215"/>
      <c r="L59" s="214"/>
      <c r="M59" s="215"/>
      <c r="N59" s="214"/>
      <c r="O59" s="215"/>
      <c r="P59" s="214"/>
      <c r="Q59" s="213"/>
      <c r="R59" s="259">
        <f>B59+D59+F59+H59+J59+L59+N59+P59</f>
        <v>0</v>
      </c>
      <c r="S59" s="264">
        <f>B60+D60+F60+H60+J60+L60+N60+P60</f>
        <v>0</v>
      </c>
      <c r="T59" s="264">
        <f>C60+E60+G60+I60+K60+M60+O60+Q60</f>
        <v>0</v>
      </c>
      <c r="U59" s="261" t="str">
        <f>IF(T59&gt;0,S59/T59,"-")</f>
        <v>-</v>
      </c>
      <c r="V59" s="269"/>
    </row>
    <row r="60" spans="1:22" ht="19.5" customHeight="1">
      <c r="A60" s="263"/>
      <c r="B60" s="220">
        <f>G56</f>
        <v>0</v>
      </c>
      <c r="C60" s="221">
        <f>F56</f>
        <v>0</v>
      </c>
      <c r="D60" s="220">
        <f>G58</f>
        <v>0</v>
      </c>
      <c r="E60" s="221">
        <f>F58</f>
        <v>0</v>
      </c>
      <c r="F60" s="234"/>
      <c r="G60" s="235"/>
      <c r="H60" s="220"/>
      <c r="I60" s="221"/>
      <c r="J60" s="220"/>
      <c r="K60" s="221"/>
      <c r="L60" s="220"/>
      <c r="M60" s="221"/>
      <c r="N60" s="220"/>
      <c r="O60" s="221"/>
      <c r="P60" s="220"/>
      <c r="Q60" s="219"/>
      <c r="R60" s="259"/>
      <c r="S60" s="264"/>
      <c r="T60" s="264"/>
      <c r="U60" s="261"/>
      <c r="V60" s="269"/>
    </row>
    <row r="61" spans="1:22" ht="19.5" customHeight="1">
      <c r="A61" s="285" t="s">
        <v>52</v>
      </c>
      <c r="B61" s="223">
        <f>I55</f>
        <v>0</v>
      </c>
      <c r="C61" s="224">
        <f>H55</f>
        <v>0</v>
      </c>
      <c r="D61" s="223">
        <f>I57</f>
        <v>0</v>
      </c>
      <c r="E61" s="224">
        <f>H57</f>
        <v>0</v>
      </c>
      <c r="F61" s="223">
        <f>I59</f>
        <v>0</v>
      </c>
      <c r="G61" s="224">
        <f>H59</f>
        <v>0</v>
      </c>
      <c r="H61" s="230"/>
      <c r="I61" s="231"/>
      <c r="J61" s="214"/>
      <c r="K61" s="215"/>
      <c r="L61" s="214"/>
      <c r="M61" s="215"/>
      <c r="N61" s="223"/>
      <c r="O61" s="224"/>
      <c r="P61" s="237"/>
      <c r="Q61" s="237"/>
      <c r="R61" s="259">
        <f>B61+D61+F61+H61+J61+L61+N61+P61</f>
        <v>0</v>
      </c>
      <c r="S61" s="264">
        <f>B62+D62+F62+H62+J62+L62+N62+P62</f>
        <v>0</v>
      </c>
      <c r="T61" s="264">
        <f>C62+E62+G62+I62+K62+M62+O62+Q62</f>
        <v>0</v>
      </c>
      <c r="U61" s="261" t="str">
        <f>IF(T61&gt;0,S61/T61,"-")</f>
        <v>-</v>
      </c>
      <c r="V61" s="269"/>
    </row>
    <row r="62" spans="1:22" ht="19.5" customHeight="1">
      <c r="A62" s="285"/>
      <c r="B62" s="220">
        <f>I56</f>
        <v>0</v>
      </c>
      <c r="C62" s="221">
        <f>H56</f>
        <v>0</v>
      </c>
      <c r="D62" s="220">
        <f>I58</f>
        <v>0</v>
      </c>
      <c r="E62" s="221">
        <f>H58</f>
        <v>0</v>
      </c>
      <c r="F62" s="220">
        <f>I60</f>
        <v>0</v>
      </c>
      <c r="G62" s="221">
        <f>H60</f>
        <v>0</v>
      </c>
      <c r="H62" s="234"/>
      <c r="I62" s="235"/>
      <c r="J62" s="220"/>
      <c r="K62" s="221"/>
      <c r="L62" s="220"/>
      <c r="M62" s="221"/>
      <c r="N62" s="220"/>
      <c r="O62" s="221"/>
      <c r="P62" s="239"/>
      <c r="Q62" s="239"/>
      <c r="R62" s="259"/>
      <c r="S62" s="264"/>
      <c r="T62" s="264"/>
      <c r="U62" s="261"/>
      <c r="V62" s="269"/>
    </row>
    <row r="63" spans="1:22" ht="19.5" customHeight="1">
      <c r="A63" s="285" t="s">
        <v>54</v>
      </c>
      <c r="B63" s="223">
        <f>K55</f>
        <v>0</v>
      </c>
      <c r="C63" s="224">
        <f>J55</f>
        <v>0</v>
      </c>
      <c r="D63" s="223">
        <f>K57</f>
        <v>0</v>
      </c>
      <c r="E63" s="224">
        <f>J57</f>
        <v>0</v>
      </c>
      <c r="F63" s="223">
        <f>K59</f>
        <v>0</v>
      </c>
      <c r="G63" s="224">
        <f>J59</f>
        <v>0</v>
      </c>
      <c r="H63" s="223">
        <f>K61</f>
        <v>0</v>
      </c>
      <c r="I63" s="224">
        <f>J61</f>
        <v>0</v>
      </c>
      <c r="J63" s="230"/>
      <c r="K63" s="231"/>
      <c r="L63" s="223"/>
      <c r="M63" s="224"/>
      <c r="N63" s="223"/>
      <c r="O63" s="224"/>
      <c r="P63" s="237"/>
      <c r="Q63" s="237"/>
      <c r="R63" s="259">
        <f>B63+D63+F63+H63+J63+L63+N63+P63</f>
        <v>0</v>
      </c>
      <c r="S63" s="264">
        <f>B64+D64+F64+H64+J64+L64+N64+P64</f>
        <v>0</v>
      </c>
      <c r="T63" s="264">
        <f>C64+E64+G64+I64+K64+M64+O64+Q64</f>
        <v>0</v>
      </c>
      <c r="U63" s="261" t="str">
        <f>IF(T63&gt;0,S63/T63,"-")</f>
        <v>-</v>
      </c>
      <c r="V63" s="269"/>
    </row>
    <row r="64" spans="1:22" ht="19.5" customHeight="1">
      <c r="A64" s="285"/>
      <c r="B64" s="220">
        <f>K56</f>
        <v>0</v>
      </c>
      <c r="C64" s="221">
        <f>J56</f>
        <v>0</v>
      </c>
      <c r="D64" s="220">
        <f>K58</f>
        <v>0</v>
      </c>
      <c r="E64" s="221">
        <f>J58</f>
        <v>0</v>
      </c>
      <c r="F64" s="220">
        <f>K60</f>
        <v>0</v>
      </c>
      <c r="G64" s="221">
        <f>J60</f>
        <v>0</v>
      </c>
      <c r="H64" s="220">
        <f>K62</f>
        <v>0</v>
      </c>
      <c r="I64" s="221">
        <f>J62</f>
        <v>0</v>
      </c>
      <c r="J64" s="234"/>
      <c r="K64" s="235"/>
      <c r="L64" s="220"/>
      <c r="M64" s="221"/>
      <c r="N64" s="220"/>
      <c r="O64" s="221"/>
      <c r="P64" s="239"/>
      <c r="Q64" s="239"/>
      <c r="R64" s="259"/>
      <c r="S64" s="264"/>
      <c r="T64" s="264"/>
      <c r="U64" s="261"/>
      <c r="V64" s="269"/>
    </row>
    <row r="65" spans="1:22" ht="19.5" customHeight="1">
      <c r="A65" s="285" t="s">
        <v>56</v>
      </c>
      <c r="B65" s="223">
        <f>M56</f>
        <v>0</v>
      </c>
      <c r="C65" s="224">
        <f>L55</f>
        <v>0</v>
      </c>
      <c r="D65" s="223">
        <f>M57</f>
        <v>0</v>
      </c>
      <c r="E65" s="224">
        <f>L57</f>
        <v>0</v>
      </c>
      <c r="F65" s="223">
        <f>M59</f>
        <v>0</v>
      </c>
      <c r="G65" s="224">
        <f>L59</f>
        <v>0</v>
      </c>
      <c r="H65" s="223">
        <f>M61</f>
        <v>0</v>
      </c>
      <c r="I65" s="224">
        <f>L61</f>
        <v>0</v>
      </c>
      <c r="J65" s="223">
        <f>M63</f>
        <v>0</v>
      </c>
      <c r="K65" s="224">
        <f>L63</f>
        <v>0</v>
      </c>
      <c r="L65" s="230"/>
      <c r="M65" s="231"/>
      <c r="N65" s="223"/>
      <c r="O65" s="224"/>
      <c r="P65" s="237"/>
      <c r="Q65" s="237"/>
      <c r="R65" s="259">
        <f>B65+D65+F65+H65+J65+L65+N65+P65</f>
        <v>0</v>
      </c>
      <c r="S65" s="264">
        <f>B66+D66+F66+H66+J66+L66+N66+P66</f>
        <v>0</v>
      </c>
      <c r="T65" s="264">
        <f>C66+E66+G66+I66+K66+M66+O66+Q66</f>
        <v>0</v>
      </c>
      <c r="U65" s="261" t="str">
        <f>IF(T65&gt;0,S65/T65,"-")</f>
        <v>-</v>
      </c>
      <c r="V65" s="269"/>
    </row>
    <row r="66" spans="1:22" ht="19.5" customHeight="1">
      <c r="A66" s="285"/>
      <c r="B66" s="220">
        <f>M56</f>
        <v>0</v>
      </c>
      <c r="C66" s="221">
        <f>L56</f>
        <v>0</v>
      </c>
      <c r="D66" s="220">
        <f>M58</f>
        <v>0</v>
      </c>
      <c r="E66" s="221">
        <f>L58</f>
        <v>0</v>
      </c>
      <c r="F66" s="220">
        <f>M60</f>
        <v>0</v>
      </c>
      <c r="G66" s="221">
        <f>L60</f>
        <v>0</v>
      </c>
      <c r="H66" s="220">
        <f>M62</f>
        <v>0</v>
      </c>
      <c r="I66" s="221">
        <f>L62</f>
        <v>0</v>
      </c>
      <c r="J66" s="220">
        <f>M64</f>
        <v>0</v>
      </c>
      <c r="K66" s="221">
        <f>L64</f>
        <v>0</v>
      </c>
      <c r="L66" s="234"/>
      <c r="M66" s="235"/>
      <c r="N66" s="220"/>
      <c r="O66" s="221"/>
      <c r="P66" s="239"/>
      <c r="Q66" s="239"/>
      <c r="R66" s="259"/>
      <c r="S66" s="264"/>
      <c r="T66" s="264"/>
      <c r="U66" s="261"/>
      <c r="V66" s="269"/>
    </row>
    <row r="67" spans="1:22" ht="19.5" customHeight="1">
      <c r="A67" s="263" t="s">
        <v>27</v>
      </c>
      <c r="B67" s="214">
        <f>O55</f>
        <v>0</v>
      </c>
      <c r="C67" s="215">
        <f>N55</f>
        <v>0</v>
      </c>
      <c r="D67" s="214">
        <f>O57</f>
        <v>0</v>
      </c>
      <c r="E67" s="215">
        <f>N57</f>
        <v>0</v>
      </c>
      <c r="F67" s="214">
        <f>O59</f>
        <v>0</v>
      </c>
      <c r="G67" s="215">
        <f>N59</f>
        <v>0</v>
      </c>
      <c r="H67" s="214">
        <f>O61</f>
        <v>0</v>
      </c>
      <c r="I67" s="215">
        <f>N61</f>
        <v>0</v>
      </c>
      <c r="J67" s="214">
        <f>O63</f>
        <v>0</v>
      </c>
      <c r="K67" s="215">
        <f>N63</f>
        <v>0</v>
      </c>
      <c r="L67" s="214">
        <f>O65</f>
        <v>0</v>
      </c>
      <c r="M67" s="215">
        <f>N65</f>
        <v>0</v>
      </c>
      <c r="N67" s="244"/>
      <c r="O67" s="245"/>
      <c r="P67" s="240"/>
      <c r="Q67" s="240"/>
      <c r="R67" s="259">
        <f>B67+D67+F67+H67+J67+L67+N67+P67</f>
        <v>0</v>
      </c>
      <c r="S67" s="264">
        <f>B68+D68+F68+H68+J68+L68+N68+P68</f>
        <v>0</v>
      </c>
      <c r="T67" s="264">
        <f>C68+E68+G68+I68+K68+M68+O68+Q68</f>
        <v>0</v>
      </c>
      <c r="U67" s="261" t="str">
        <f>IF(T67&gt;0,S67/T67,"-")</f>
        <v>-</v>
      </c>
      <c r="V67" s="269"/>
    </row>
    <row r="68" spans="1:22" ht="19.5" customHeight="1">
      <c r="A68" s="263"/>
      <c r="B68" s="220">
        <f>O56</f>
        <v>0</v>
      </c>
      <c r="C68" s="221">
        <f>N56</f>
        <v>0</v>
      </c>
      <c r="D68" s="220">
        <f>O58</f>
        <v>0</v>
      </c>
      <c r="E68" s="221">
        <f>N58</f>
        <v>0</v>
      </c>
      <c r="F68" s="220">
        <f>O60</f>
        <v>0</v>
      </c>
      <c r="G68" s="221">
        <f>N60</f>
        <v>0</v>
      </c>
      <c r="H68" s="220">
        <f>O62</f>
        <v>0</v>
      </c>
      <c r="I68" s="221">
        <f>N62</f>
        <v>0</v>
      </c>
      <c r="J68" s="220">
        <f>O64</f>
        <v>0</v>
      </c>
      <c r="K68" s="221">
        <f>N64</f>
        <v>0</v>
      </c>
      <c r="L68" s="220">
        <f>O66</f>
        <v>0</v>
      </c>
      <c r="M68" s="221">
        <f>N66</f>
        <v>0</v>
      </c>
      <c r="N68" s="234"/>
      <c r="O68" s="235"/>
      <c r="P68" s="239"/>
      <c r="Q68" s="239"/>
      <c r="R68" s="259"/>
      <c r="S68" s="264"/>
      <c r="T68" s="264"/>
      <c r="U68" s="261"/>
      <c r="V68" s="269"/>
    </row>
    <row r="69" spans="1:22" ht="19.5" customHeight="1">
      <c r="A69" s="263" t="s">
        <v>30</v>
      </c>
      <c r="B69" s="214">
        <f>Q55</f>
        <v>0</v>
      </c>
      <c r="C69" s="215">
        <f>P55</f>
        <v>0</v>
      </c>
      <c r="D69" s="214">
        <f>Q57</f>
        <v>0</v>
      </c>
      <c r="E69" s="215">
        <f>P57</f>
        <v>0</v>
      </c>
      <c r="F69" s="214">
        <f>Q59</f>
        <v>0</v>
      </c>
      <c r="G69" s="215">
        <f>P59</f>
        <v>0</v>
      </c>
      <c r="H69" s="214">
        <f>Q61</f>
        <v>0</v>
      </c>
      <c r="I69" s="215">
        <f>P61</f>
        <v>0</v>
      </c>
      <c r="J69" s="214">
        <f>Q63</f>
        <v>0</v>
      </c>
      <c r="K69" s="215">
        <f>P63</f>
        <v>0</v>
      </c>
      <c r="L69" s="214">
        <f>Q65</f>
        <v>0</v>
      </c>
      <c r="M69" s="215">
        <f>P65</f>
        <v>0</v>
      </c>
      <c r="N69" s="214">
        <f>Q67</f>
        <v>0</v>
      </c>
      <c r="O69" s="215">
        <f>P67</f>
        <v>0</v>
      </c>
      <c r="P69" s="244"/>
      <c r="Q69" s="245"/>
      <c r="R69" s="259">
        <f>B69+D69+F69+H69+J69+L69+N69+P69</f>
        <v>0</v>
      </c>
      <c r="S69" s="264">
        <f>B70+D70+F70+H70+J70+L70+N70+P70</f>
        <v>0</v>
      </c>
      <c r="T69" s="264">
        <f>C70+E70+G70+I70+K70+M70+O70+Q70</f>
        <v>0</v>
      </c>
      <c r="U69" s="261" t="str">
        <f>IF(T69&gt;0,S69/T69,"-")</f>
        <v>-</v>
      </c>
      <c r="V69" s="269"/>
    </row>
    <row r="70" spans="1:22" ht="19.5" customHeight="1">
      <c r="A70" s="263"/>
      <c r="B70" s="220">
        <f>Q56</f>
        <v>0</v>
      </c>
      <c r="C70" s="221">
        <f>P56</f>
        <v>0</v>
      </c>
      <c r="D70" s="220">
        <f>Q58</f>
        <v>0</v>
      </c>
      <c r="E70" s="221">
        <f>P58</f>
        <v>0</v>
      </c>
      <c r="F70" s="220">
        <f>Q60</f>
        <v>0</v>
      </c>
      <c r="G70" s="221">
        <f>P60</f>
        <v>0</v>
      </c>
      <c r="H70" s="220">
        <f>Q62</f>
        <v>0</v>
      </c>
      <c r="I70" s="221">
        <f>P62</f>
        <v>0</v>
      </c>
      <c r="J70" s="220">
        <f>Q64</f>
        <v>0</v>
      </c>
      <c r="K70" s="221">
        <f>P64</f>
        <v>0</v>
      </c>
      <c r="L70" s="220">
        <f>Q66</f>
        <v>0</v>
      </c>
      <c r="M70" s="221">
        <f>P66</f>
        <v>0</v>
      </c>
      <c r="N70" s="220">
        <f>Q68</f>
        <v>0</v>
      </c>
      <c r="O70" s="221">
        <f>P68</f>
        <v>0</v>
      </c>
      <c r="P70" s="234"/>
      <c r="Q70" s="235"/>
      <c r="R70" s="259"/>
      <c r="S70" s="264"/>
      <c r="T70" s="264"/>
      <c r="U70" s="261"/>
      <c r="V70" s="269"/>
    </row>
  </sheetData>
  <sheetProtection/>
  <mergeCells count="207">
    <mergeCell ref="A67:A68"/>
    <mergeCell ref="R67:R68"/>
    <mergeCell ref="S67:S68"/>
    <mergeCell ref="T67:T68"/>
    <mergeCell ref="U67:U68"/>
    <mergeCell ref="V67:V68"/>
    <mergeCell ref="A69:A70"/>
    <mergeCell ref="R69:R70"/>
    <mergeCell ref="S69:S70"/>
    <mergeCell ref="T69:T70"/>
    <mergeCell ref="U69:U70"/>
    <mergeCell ref="V69:V70"/>
    <mergeCell ref="A63:A64"/>
    <mergeCell ref="R63:R64"/>
    <mergeCell ref="S63:S64"/>
    <mergeCell ref="T63:T64"/>
    <mergeCell ref="U63:U64"/>
    <mergeCell ref="V63:V64"/>
    <mergeCell ref="A65:A66"/>
    <mergeCell ref="R65:R66"/>
    <mergeCell ref="S65:S66"/>
    <mergeCell ref="T65:T66"/>
    <mergeCell ref="U65:U66"/>
    <mergeCell ref="V65:V66"/>
    <mergeCell ref="A59:A60"/>
    <mergeCell ref="R59:R60"/>
    <mergeCell ref="S59:S60"/>
    <mergeCell ref="T59:T60"/>
    <mergeCell ref="U59:U60"/>
    <mergeCell ref="V59:V60"/>
    <mergeCell ref="A61:A62"/>
    <mergeCell ref="R61:R62"/>
    <mergeCell ref="S61:S62"/>
    <mergeCell ref="T61:T62"/>
    <mergeCell ref="U61:U62"/>
    <mergeCell ref="V61:V62"/>
    <mergeCell ref="A55:A56"/>
    <mergeCell ref="R55:R56"/>
    <mergeCell ref="S55:S56"/>
    <mergeCell ref="T55:T56"/>
    <mergeCell ref="U55:U56"/>
    <mergeCell ref="V55:V56"/>
    <mergeCell ref="A57:A58"/>
    <mergeCell ref="R57:R58"/>
    <mergeCell ref="S57:S58"/>
    <mergeCell ref="T57:T58"/>
    <mergeCell ref="U57:U58"/>
    <mergeCell ref="V57:V58"/>
    <mergeCell ref="R53:R54"/>
    <mergeCell ref="S53:T54"/>
    <mergeCell ref="U53:U54"/>
    <mergeCell ref="V53:V54"/>
    <mergeCell ref="B54:C54"/>
    <mergeCell ref="D54:E54"/>
    <mergeCell ref="F54:G54"/>
    <mergeCell ref="H54:I54"/>
    <mergeCell ref="J54:K54"/>
    <mergeCell ref="L54:M54"/>
    <mergeCell ref="N54:O54"/>
    <mergeCell ref="P54:Q54"/>
    <mergeCell ref="A53:A54"/>
    <mergeCell ref="B53:C53"/>
    <mergeCell ref="D53:E53"/>
    <mergeCell ref="F53:G53"/>
    <mergeCell ref="H53:I53"/>
    <mergeCell ref="J53:K53"/>
    <mergeCell ref="L53:M53"/>
    <mergeCell ref="N53:O53"/>
    <mergeCell ref="P53:Q53"/>
    <mergeCell ref="A41:A42"/>
    <mergeCell ref="R41:R42"/>
    <mergeCell ref="S41:S42"/>
    <mergeCell ref="T41:T42"/>
    <mergeCell ref="U41:U42"/>
    <mergeCell ref="V41:V42"/>
    <mergeCell ref="A43:A44"/>
    <mergeCell ref="R43:R44"/>
    <mergeCell ref="S43:S44"/>
    <mergeCell ref="T43:T44"/>
    <mergeCell ref="U43:U44"/>
    <mergeCell ref="V43:V44"/>
    <mergeCell ref="A37:A38"/>
    <mergeCell ref="R37:R38"/>
    <mergeCell ref="S37:S38"/>
    <mergeCell ref="T37:T38"/>
    <mergeCell ref="U37:U38"/>
    <mergeCell ref="V37:V38"/>
    <mergeCell ref="A39:A40"/>
    <mergeCell ref="R39:R40"/>
    <mergeCell ref="S39:S40"/>
    <mergeCell ref="T39:T40"/>
    <mergeCell ref="U39:U40"/>
    <mergeCell ref="V39:V40"/>
    <mergeCell ref="A33:A34"/>
    <mergeCell ref="R33:R34"/>
    <mergeCell ref="S33:S34"/>
    <mergeCell ref="T33:T34"/>
    <mergeCell ref="U33:U34"/>
    <mergeCell ref="V33:V34"/>
    <mergeCell ref="A35:A36"/>
    <mergeCell ref="R35:R36"/>
    <mergeCell ref="S35:S36"/>
    <mergeCell ref="T35:T36"/>
    <mergeCell ref="U35:U36"/>
    <mergeCell ref="V35:V36"/>
    <mergeCell ref="A29:A30"/>
    <mergeCell ref="R29:R30"/>
    <mergeCell ref="S29:S30"/>
    <mergeCell ref="T29:T30"/>
    <mergeCell ref="U29:U30"/>
    <mergeCell ref="V29:V30"/>
    <mergeCell ref="A31:A32"/>
    <mergeCell ref="R31:R32"/>
    <mergeCell ref="S31:S32"/>
    <mergeCell ref="T31:T32"/>
    <mergeCell ref="U31:U32"/>
    <mergeCell ref="V31:V32"/>
    <mergeCell ref="R27:R28"/>
    <mergeCell ref="S27:T28"/>
    <mergeCell ref="U27:U28"/>
    <mergeCell ref="V27:V28"/>
    <mergeCell ref="B28:C28"/>
    <mergeCell ref="D28:E28"/>
    <mergeCell ref="F28:G28"/>
    <mergeCell ref="H28:I28"/>
    <mergeCell ref="J28:K28"/>
    <mergeCell ref="L28:M28"/>
    <mergeCell ref="N28:O28"/>
    <mergeCell ref="P28:Q28"/>
    <mergeCell ref="A27:A28"/>
    <mergeCell ref="B27:C27"/>
    <mergeCell ref="D27:E27"/>
    <mergeCell ref="F27:G27"/>
    <mergeCell ref="H27:I27"/>
    <mergeCell ref="J27:K27"/>
    <mergeCell ref="L27:M27"/>
    <mergeCell ref="N27:O27"/>
    <mergeCell ref="P27:Q27"/>
    <mergeCell ref="A17:A18"/>
    <mergeCell ref="R17:R18"/>
    <mergeCell ref="S17:S18"/>
    <mergeCell ref="T17:T18"/>
    <mergeCell ref="U17:U18"/>
    <mergeCell ref="V17:V18"/>
    <mergeCell ref="A19:A20"/>
    <mergeCell ref="R19:R20"/>
    <mergeCell ref="S19:S20"/>
    <mergeCell ref="T19:T20"/>
    <mergeCell ref="U19:U20"/>
    <mergeCell ref="V19:V20"/>
    <mergeCell ref="A13:A14"/>
    <mergeCell ref="R13:R14"/>
    <mergeCell ref="S13:S14"/>
    <mergeCell ref="T13:T14"/>
    <mergeCell ref="U13:U14"/>
    <mergeCell ref="V13:V14"/>
    <mergeCell ref="A15:A16"/>
    <mergeCell ref="R15:R16"/>
    <mergeCell ref="S15:S16"/>
    <mergeCell ref="T15:T16"/>
    <mergeCell ref="U15:U16"/>
    <mergeCell ref="V15:V16"/>
    <mergeCell ref="A9:A10"/>
    <mergeCell ref="R9:R10"/>
    <mergeCell ref="S9:S10"/>
    <mergeCell ref="T9:T10"/>
    <mergeCell ref="U9:U10"/>
    <mergeCell ref="V9:V10"/>
    <mergeCell ref="A11:A12"/>
    <mergeCell ref="R11:R12"/>
    <mergeCell ref="S11:S12"/>
    <mergeCell ref="T11:T12"/>
    <mergeCell ref="U11:U12"/>
    <mergeCell ref="V11:V12"/>
    <mergeCell ref="A5:A6"/>
    <mergeCell ref="R5:R6"/>
    <mergeCell ref="S5:S6"/>
    <mergeCell ref="T5:T6"/>
    <mergeCell ref="U5:U6"/>
    <mergeCell ref="V5:V6"/>
    <mergeCell ref="A7:A8"/>
    <mergeCell ref="R7:R8"/>
    <mergeCell ref="S7:S8"/>
    <mergeCell ref="T7:T8"/>
    <mergeCell ref="U7:U8"/>
    <mergeCell ref="V7:V8"/>
    <mergeCell ref="R3:R4"/>
    <mergeCell ref="S3:T4"/>
    <mergeCell ref="U3:U4"/>
    <mergeCell ref="V3:V4"/>
    <mergeCell ref="B4:C4"/>
    <mergeCell ref="D4:E4"/>
    <mergeCell ref="F4:G4"/>
    <mergeCell ref="H4:I4"/>
    <mergeCell ref="J4:K4"/>
    <mergeCell ref="L4:M4"/>
    <mergeCell ref="N4:O4"/>
    <mergeCell ref="P4:Q4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0.984027777777778" bottom="0.984027777777778" header="0.511805555555555" footer="0.511805555555555"/>
  <pageSetup fitToHeight="2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75" zoomScaleNormal="75" workbookViewId="0" topLeftCell="A25">
      <selection activeCell="A67" sqref="A67"/>
    </sheetView>
  </sheetViews>
  <sheetFormatPr defaultColWidth="9.00390625" defaultRowHeight="12.75"/>
  <cols>
    <col min="1" max="1" width="30.375" style="0" customWidth="1"/>
    <col min="2" max="19" width="9.25390625" style="0" customWidth="1"/>
    <col min="20" max="20" width="13.375" style="207" customWidth="1"/>
    <col min="21" max="21" width="13.375" style="0" customWidth="1"/>
    <col min="22" max="22" width="13.375" style="208" customWidth="1"/>
    <col min="23" max="23" width="13.375" style="0" customWidth="1"/>
    <col min="24" max="24" width="13.375" style="207" customWidth="1"/>
    <col min="25" max="16384" width="8.375" style="0" customWidth="1"/>
  </cols>
  <sheetData>
    <row r="1" spans="1:25" ht="23.25">
      <c r="A1" s="246" t="s">
        <v>63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18"/>
    </row>
    <row r="2" spans="1:25" ht="13.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18"/>
    </row>
    <row r="3" spans="1:24" ht="19.5" customHeight="1">
      <c r="A3" s="287" t="s">
        <v>6</v>
      </c>
      <c r="B3" s="266" t="s">
        <v>37</v>
      </c>
      <c r="C3" s="266"/>
      <c r="D3" s="266" t="s">
        <v>38</v>
      </c>
      <c r="E3" s="266"/>
      <c r="F3" s="266" t="s">
        <v>38</v>
      </c>
      <c r="G3" s="266"/>
      <c r="H3" s="266" t="s">
        <v>39</v>
      </c>
      <c r="I3" s="266"/>
      <c r="J3" s="266" t="s">
        <v>40</v>
      </c>
      <c r="K3" s="266"/>
      <c r="L3" s="266" t="s">
        <v>64</v>
      </c>
      <c r="M3" s="266"/>
      <c r="N3" s="266" t="s">
        <v>65</v>
      </c>
      <c r="O3" s="266"/>
      <c r="P3" s="266" t="s">
        <v>38</v>
      </c>
      <c r="Q3" s="266"/>
      <c r="R3" s="266" t="s">
        <v>42</v>
      </c>
      <c r="S3" s="266"/>
      <c r="T3" s="288" t="s">
        <v>19</v>
      </c>
      <c r="U3" s="268" t="s">
        <v>20</v>
      </c>
      <c r="V3" s="268"/>
      <c r="W3" s="268" t="s">
        <v>21</v>
      </c>
      <c r="X3" s="267" t="s">
        <v>22</v>
      </c>
    </row>
    <row r="4" spans="1:24" ht="19.5" customHeight="1">
      <c r="A4" s="287"/>
      <c r="B4" s="257" t="s">
        <v>43</v>
      </c>
      <c r="C4" s="257"/>
      <c r="D4" s="257" t="s">
        <v>66</v>
      </c>
      <c r="E4" s="257"/>
      <c r="F4" s="257" t="s">
        <v>67</v>
      </c>
      <c r="G4" s="257"/>
      <c r="H4" s="257" t="s">
        <v>44</v>
      </c>
      <c r="I4" s="257"/>
      <c r="J4" s="257" t="s">
        <v>45</v>
      </c>
      <c r="K4" s="257"/>
      <c r="L4" s="257" t="s">
        <v>6</v>
      </c>
      <c r="M4" s="257"/>
      <c r="N4" s="257" t="s">
        <v>68</v>
      </c>
      <c r="O4" s="257"/>
      <c r="P4" s="257" t="s">
        <v>47</v>
      </c>
      <c r="Q4" s="257"/>
      <c r="R4" s="257" t="s">
        <v>69</v>
      </c>
      <c r="S4" s="257"/>
      <c r="T4" s="288"/>
      <c r="U4" s="268"/>
      <c r="V4" s="268"/>
      <c r="W4" s="268"/>
      <c r="X4" s="267"/>
    </row>
    <row r="5" spans="1:24" ht="18" customHeight="1">
      <c r="A5" s="263" t="s">
        <v>48</v>
      </c>
      <c r="B5" s="242"/>
      <c r="C5" s="231"/>
      <c r="D5" s="223">
        <v>2</v>
      </c>
      <c r="E5" s="224">
        <v>0</v>
      </c>
      <c r="F5" s="223"/>
      <c r="G5" s="224"/>
      <c r="H5" s="223">
        <v>0</v>
      </c>
      <c r="I5" s="224">
        <v>2</v>
      </c>
      <c r="J5" s="214">
        <v>1</v>
      </c>
      <c r="K5" s="215">
        <v>1</v>
      </c>
      <c r="L5" s="214">
        <v>2</v>
      </c>
      <c r="M5" s="215">
        <v>0</v>
      </c>
      <c r="N5" s="214">
        <v>2</v>
      </c>
      <c r="O5" s="215">
        <v>0</v>
      </c>
      <c r="P5" s="223">
        <v>2</v>
      </c>
      <c r="Q5" s="224">
        <v>0</v>
      </c>
      <c r="R5" s="226">
        <v>2</v>
      </c>
      <c r="S5" s="224">
        <v>0</v>
      </c>
      <c r="T5" s="259">
        <f>D5+H5+J5+L5+N5+P5+R5</f>
        <v>11</v>
      </c>
      <c r="U5" s="264">
        <f>D6+H6+J6+L6+N6+P6+R6</f>
        <v>51</v>
      </c>
      <c r="V5" s="289">
        <f>E6+I6+K6+M6+O6+Q6+S6</f>
        <v>19</v>
      </c>
      <c r="W5" s="261">
        <f>IF(V5&gt;0,U5/V5,"-")</f>
        <v>2.6842105263157894</v>
      </c>
      <c r="X5" s="269" t="s">
        <v>61</v>
      </c>
    </row>
    <row r="6" spans="1:24" ht="18" customHeight="1">
      <c r="A6" s="263"/>
      <c r="B6" s="216"/>
      <c r="C6" s="217"/>
      <c r="D6" s="232">
        <v>6</v>
      </c>
      <c r="E6" s="233">
        <v>4</v>
      </c>
      <c r="F6" s="232"/>
      <c r="G6" s="233"/>
      <c r="H6" s="220">
        <v>4</v>
      </c>
      <c r="I6" s="221">
        <v>6</v>
      </c>
      <c r="J6" s="220">
        <v>5</v>
      </c>
      <c r="K6" s="221">
        <v>5</v>
      </c>
      <c r="L6" s="220">
        <v>10</v>
      </c>
      <c r="M6" s="221">
        <v>0</v>
      </c>
      <c r="N6" s="220">
        <v>10</v>
      </c>
      <c r="O6" s="221">
        <v>0</v>
      </c>
      <c r="P6" s="220">
        <v>10</v>
      </c>
      <c r="Q6" s="221">
        <v>0</v>
      </c>
      <c r="R6" s="247">
        <v>6</v>
      </c>
      <c r="S6" s="233">
        <v>4</v>
      </c>
      <c r="T6" s="259"/>
      <c r="U6" s="264"/>
      <c r="V6" s="289"/>
      <c r="W6" s="261"/>
      <c r="X6" s="269"/>
    </row>
    <row r="7" spans="1:24" ht="19.5" customHeight="1">
      <c r="A7" s="290" t="s">
        <v>70</v>
      </c>
      <c r="B7" s="223">
        <f>E5</f>
        <v>0</v>
      </c>
      <c r="C7" s="224">
        <f>D5</f>
        <v>2</v>
      </c>
      <c r="D7" s="230"/>
      <c r="E7" s="231"/>
      <c r="F7" s="223"/>
      <c r="G7" s="224"/>
      <c r="H7" s="223">
        <v>2</v>
      </c>
      <c r="I7" s="224">
        <v>0</v>
      </c>
      <c r="J7" s="223">
        <v>0</v>
      </c>
      <c r="K7" s="224">
        <v>2</v>
      </c>
      <c r="L7" s="223">
        <v>2</v>
      </c>
      <c r="M7" s="224">
        <v>0</v>
      </c>
      <c r="N7" s="223">
        <v>2</v>
      </c>
      <c r="O7" s="224">
        <v>0</v>
      </c>
      <c r="P7" s="223">
        <v>2</v>
      </c>
      <c r="Q7" s="224">
        <v>0</v>
      </c>
      <c r="R7" s="226">
        <v>1</v>
      </c>
      <c r="S7" s="224">
        <v>1</v>
      </c>
      <c r="T7" s="259">
        <f>B7+H7+J7+L7+N7+P7+R7</f>
        <v>9</v>
      </c>
      <c r="U7" s="264">
        <f>B8+H8+J8+L8+N8+P8+R8</f>
        <v>48</v>
      </c>
      <c r="V7" s="289">
        <f>C8+I8+K8+M8+O8+Q8+S8</f>
        <v>22</v>
      </c>
      <c r="W7" s="261">
        <f>IF(V7&gt;0,U7/V7,"-")</f>
        <v>2.1818181818181817</v>
      </c>
      <c r="X7" s="269" t="s">
        <v>33</v>
      </c>
    </row>
    <row r="8" spans="1:24" ht="18.75" customHeight="1">
      <c r="A8" s="290"/>
      <c r="B8" s="232">
        <f>E6</f>
        <v>4</v>
      </c>
      <c r="C8" s="233">
        <f>D6</f>
        <v>6</v>
      </c>
      <c r="D8" s="234"/>
      <c r="E8" s="235"/>
      <c r="F8" s="232"/>
      <c r="G8" s="233"/>
      <c r="H8" s="232">
        <v>7</v>
      </c>
      <c r="I8" s="233">
        <v>3</v>
      </c>
      <c r="J8" s="220">
        <v>4</v>
      </c>
      <c r="K8" s="221">
        <v>6</v>
      </c>
      <c r="L8" s="220">
        <v>8</v>
      </c>
      <c r="M8" s="221">
        <v>2</v>
      </c>
      <c r="N8" s="220">
        <v>10</v>
      </c>
      <c r="O8" s="221">
        <v>0</v>
      </c>
      <c r="P8" s="232">
        <v>10</v>
      </c>
      <c r="Q8" s="233">
        <v>0</v>
      </c>
      <c r="R8" s="218">
        <v>5</v>
      </c>
      <c r="S8" s="221">
        <v>5</v>
      </c>
      <c r="T8" s="259"/>
      <c r="U8" s="264"/>
      <c r="V8" s="289"/>
      <c r="W8" s="261"/>
      <c r="X8" s="269"/>
    </row>
    <row r="9" spans="1:24" ht="19.5" customHeight="1">
      <c r="A9" s="290" t="s">
        <v>71</v>
      </c>
      <c r="B9" s="223">
        <f>G5</f>
        <v>0</v>
      </c>
      <c r="C9" s="224">
        <f>F5</f>
        <v>0</v>
      </c>
      <c r="D9" s="223">
        <f>G7</f>
        <v>0</v>
      </c>
      <c r="E9" s="224">
        <f>F7</f>
        <v>0</v>
      </c>
      <c r="F9" s="230"/>
      <c r="G9" s="231"/>
      <c r="H9" s="223"/>
      <c r="I9" s="224"/>
      <c r="J9" s="223"/>
      <c r="K9" s="224"/>
      <c r="L9" s="223"/>
      <c r="M9" s="224"/>
      <c r="N9" s="223"/>
      <c r="O9" s="224"/>
      <c r="P9" s="223"/>
      <c r="Q9" s="224"/>
      <c r="R9" s="226"/>
      <c r="S9" s="224"/>
      <c r="T9" s="259">
        <f>B9+H9+J9+L9+N9+P9+R9</f>
        <v>0</v>
      </c>
      <c r="U9" s="264">
        <f>B10+H10+J10+L10+N10+P10+R10</f>
        <v>0</v>
      </c>
      <c r="V9" s="289">
        <f>C10+I10+K10+M10+O10+Q10+S10</f>
        <v>0</v>
      </c>
      <c r="W9" s="261" t="str">
        <f>IF(V9&gt;0,U9/V9,"-")</f>
        <v>-</v>
      </c>
      <c r="X9" s="269" t="s">
        <v>72</v>
      </c>
    </row>
    <row r="10" spans="1:24" ht="18.75" customHeight="1">
      <c r="A10" s="290"/>
      <c r="B10" s="232">
        <f>G6</f>
        <v>0</v>
      </c>
      <c r="C10" s="233">
        <f>F6</f>
        <v>0</v>
      </c>
      <c r="D10" s="220">
        <f>G8</f>
        <v>0</v>
      </c>
      <c r="E10" s="221">
        <f>F8</f>
        <v>0</v>
      </c>
      <c r="F10" s="234"/>
      <c r="G10" s="235"/>
      <c r="H10" s="232"/>
      <c r="I10" s="233"/>
      <c r="J10" s="220"/>
      <c r="K10" s="221"/>
      <c r="L10" s="220"/>
      <c r="M10" s="221"/>
      <c r="N10" s="220"/>
      <c r="O10" s="221"/>
      <c r="P10" s="232"/>
      <c r="Q10" s="233"/>
      <c r="R10" s="218"/>
      <c r="S10" s="221"/>
      <c r="T10" s="259"/>
      <c r="U10" s="264"/>
      <c r="V10" s="289"/>
      <c r="W10" s="261"/>
      <c r="X10" s="269"/>
    </row>
    <row r="11" spans="1:24" ht="19.5" customHeight="1">
      <c r="A11" s="263" t="s">
        <v>51</v>
      </c>
      <c r="B11" s="223">
        <f>I5</f>
        <v>2</v>
      </c>
      <c r="C11" s="224">
        <f>H5</f>
        <v>0</v>
      </c>
      <c r="D11" s="214">
        <f>I7</f>
        <v>0</v>
      </c>
      <c r="E11" s="215">
        <f>H7</f>
        <v>2</v>
      </c>
      <c r="F11" s="214">
        <f>I9</f>
        <v>0</v>
      </c>
      <c r="G11" s="215">
        <f>H9</f>
        <v>0</v>
      </c>
      <c r="H11" s="230"/>
      <c r="I11" s="231"/>
      <c r="J11" s="214">
        <v>0</v>
      </c>
      <c r="K11" s="215">
        <v>2</v>
      </c>
      <c r="L11" s="214">
        <v>2</v>
      </c>
      <c r="M11" s="215">
        <v>0</v>
      </c>
      <c r="N11" s="214">
        <v>2</v>
      </c>
      <c r="O11" s="215">
        <v>0</v>
      </c>
      <c r="P11" s="223">
        <v>2</v>
      </c>
      <c r="Q11" s="224">
        <v>0</v>
      </c>
      <c r="R11" s="212">
        <v>2</v>
      </c>
      <c r="S11" s="213">
        <v>0</v>
      </c>
      <c r="T11" s="259">
        <f>B11+D11+J11+L11+N11+P11+R11</f>
        <v>10</v>
      </c>
      <c r="U11" s="264">
        <f>B12+D12+J12+L12+N12+P12+R12</f>
        <v>46</v>
      </c>
      <c r="V11" s="289">
        <f>C12+E12+K12+M12+O12+Q12+S12</f>
        <v>24</v>
      </c>
      <c r="W11" s="261">
        <f>IF(V11&gt;0,U11/V11,"-")</f>
        <v>1.9166666666666667</v>
      </c>
      <c r="X11" s="269" t="s">
        <v>50</v>
      </c>
    </row>
    <row r="12" spans="1:24" ht="19.5" customHeight="1">
      <c r="A12" s="263"/>
      <c r="B12" s="220">
        <f>I6</f>
        <v>6</v>
      </c>
      <c r="C12" s="221">
        <f>H6</f>
        <v>4</v>
      </c>
      <c r="D12" s="220">
        <f>I8</f>
        <v>3</v>
      </c>
      <c r="E12" s="221">
        <f>H8</f>
        <v>7</v>
      </c>
      <c r="F12" s="220">
        <f>I10</f>
        <v>0</v>
      </c>
      <c r="G12" s="221">
        <f>H10</f>
        <v>0</v>
      </c>
      <c r="H12" s="234"/>
      <c r="I12" s="235"/>
      <c r="J12" s="220">
        <v>3</v>
      </c>
      <c r="K12" s="221">
        <v>7</v>
      </c>
      <c r="L12" s="220">
        <v>8</v>
      </c>
      <c r="M12" s="221">
        <v>2</v>
      </c>
      <c r="N12" s="220">
        <v>10</v>
      </c>
      <c r="O12" s="221">
        <v>0</v>
      </c>
      <c r="P12" s="220">
        <v>10</v>
      </c>
      <c r="Q12" s="221">
        <v>0</v>
      </c>
      <c r="R12" s="218">
        <v>6</v>
      </c>
      <c r="S12" s="219">
        <v>4</v>
      </c>
      <c r="T12" s="259"/>
      <c r="U12" s="264"/>
      <c r="V12" s="289"/>
      <c r="W12" s="261"/>
      <c r="X12" s="269"/>
    </row>
    <row r="13" spans="1:24" ht="19.5" customHeight="1">
      <c r="A13" s="285" t="s">
        <v>52</v>
      </c>
      <c r="B13" s="223">
        <f>K5</f>
        <v>1</v>
      </c>
      <c r="C13" s="224">
        <f>J5</f>
        <v>1</v>
      </c>
      <c r="D13" s="223">
        <f>K7</f>
        <v>2</v>
      </c>
      <c r="E13" s="224">
        <f>J7</f>
        <v>0</v>
      </c>
      <c r="F13" s="223">
        <f>K9</f>
        <v>0</v>
      </c>
      <c r="G13" s="224">
        <f>J9</f>
        <v>0</v>
      </c>
      <c r="H13" s="223">
        <f>K11</f>
        <v>2</v>
      </c>
      <c r="I13" s="224">
        <f>J11</f>
        <v>0</v>
      </c>
      <c r="J13" s="230"/>
      <c r="K13" s="231"/>
      <c r="L13" s="223">
        <v>2</v>
      </c>
      <c r="M13" s="224">
        <v>0</v>
      </c>
      <c r="N13" s="223">
        <v>2</v>
      </c>
      <c r="O13" s="224">
        <v>0</v>
      </c>
      <c r="P13" s="223">
        <v>2</v>
      </c>
      <c r="Q13" s="224">
        <v>0</v>
      </c>
      <c r="R13" s="226">
        <v>2</v>
      </c>
      <c r="S13" s="237">
        <v>0</v>
      </c>
      <c r="T13" s="291">
        <f>B13+D13+H13+L13+N13+P13+R13</f>
        <v>13</v>
      </c>
      <c r="U13" s="264">
        <f>B14+D14+H14+L14+N14+P14+R14</f>
        <v>56</v>
      </c>
      <c r="V13" s="289">
        <f>C14+E14+I14+M14+O14+Q14+S14</f>
        <v>14</v>
      </c>
      <c r="W13" s="261">
        <f>IF(V13&gt;0,U13/V13,"-")</f>
        <v>4</v>
      </c>
      <c r="X13" s="269" t="s">
        <v>34</v>
      </c>
    </row>
    <row r="14" spans="1:24" ht="19.5" customHeight="1">
      <c r="A14" s="285"/>
      <c r="B14" s="220">
        <f>K6</f>
        <v>5</v>
      </c>
      <c r="C14" s="221">
        <f>J6</f>
        <v>5</v>
      </c>
      <c r="D14" s="220">
        <f>K8</f>
        <v>6</v>
      </c>
      <c r="E14" s="221">
        <f>J8</f>
        <v>4</v>
      </c>
      <c r="F14" s="220">
        <f>K10</f>
        <v>0</v>
      </c>
      <c r="G14" s="221">
        <f>J10</f>
        <v>0</v>
      </c>
      <c r="H14" s="220">
        <f>K12</f>
        <v>7</v>
      </c>
      <c r="I14" s="221">
        <f>J12</f>
        <v>3</v>
      </c>
      <c r="J14" s="234"/>
      <c r="K14" s="235"/>
      <c r="L14" s="220">
        <v>10</v>
      </c>
      <c r="M14" s="221">
        <v>0</v>
      </c>
      <c r="N14" s="220">
        <v>10</v>
      </c>
      <c r="O14" s="221">
        <v>0</v>
      </c>
      <c r="P14" s="220">
        <v>10</v>
      </c>
      <c r="Q14" s="221">
        <v>0</v>
      </c>
      <c r="R14" s="218">
        <v>8</v>
      </c>
      <c r="S14" s="239">
        <v>2</v>
      </c>
      <c r="T14" s="291"/>
      <c r="U14" s="264"/>
      <c r="V14" s="289"/>
      <c r="W14" s="261"/>
      <c r="X14" s="269"/>
    </row>
    <row r="15" spans="1:24" ht="19.5" customHeight="1">
      <c r="A15" s="285" t="s">
        <v>73</v>
      </c>
      <c r="B15" s="223">
        <f>M5</f>
        <v>0</v>
      </c>
      <c r="C15" s="224">
        <f>L5</f>
        <v>2</v>
      </c>
      <c r="D15" s="223">
        <f>M7</f>
        <v>0</v>
      </c>
      <c r="E15" s="224">
        <f>L7</f>
        <v>2</v>
      </c>
      <c r="F15" s="223">
        <f>M9</f>
        <v>0</v>
      </c>
      <c r="G15" s="224">
        <f>L9</f>
        <v>0</v>
      </c>
      <c r="H15" s="223">
        <f>M11</f>
        <v>0</v>
      </c>
      <c r="I15" s="224">
        <f>L11</f>
        <v>2</v>
      </c>
      <c r="J15" s="223">
        <f>M13</f>
        <v>0</v>
      </c>
      <c r="K15" s="224">
        <f>L13</f>
        <v>2</v>
      </c>
      <c r="L15" s="230"/>
      <c r="M15" s="231"/>
      <c r="N15" s="223">
        <v>2</v>
      </c>
      <c r="O15" s="224">
        <v>0</v>
      </c>
      <c r="P15" s="223">
        <v>2</v>
      </c>
      <c r="Q15" s="224">
        <v>0</v>
      </c>
      <c r="R15" s="226">
        <v>0</v>
      </c>
      <c r="S15" s="237">
        <v>2</v>
      </c>
      <c r="T15" s="291">
        <f>B15+D15+H15+J15+N15+P15+R15</f>
        <v>4</v>
      </c>
      <c r="U15" s="264">
        <f>B16+D16+H16+J16+N16+P16+R16</f>
        <v>21</v>
      </c>
      <c r="V15" s="289">
        <f>C16+E16+I16+K16+O16+Q16+S16</f>
        <v>49</v>
      </c>
      <c r="W15" s="261">
        <f>IF(V15&gt;0,U15/V15,"-")</f>
        <v>0.42857142857142855</v>
      </c>
      <c r="X15" s="269" t="s">
        <v>49</v>
      </c>
    </row>
    <row r="16" spans="1:24" ht="19.5" customHeight="1">
      <c r="A16" s="285"/>
      <c r="B16" s="220">
        <f>M6</f>
        <v>0</v>
      </c>
      <c r="C16" s="221">
        <f>L6</f>
        <v>10</v>
      </c>
      <c r="D16" s="220">
        <f>M8</f>
        <v>2</v>
      </c>
      <c r="E16" s="221">
        <f>L8</f>
        <v>8</v>
      </c>
      <c r="F16" s="220">
        <f>M10</f>
        <v>0</v>
      </c>
      <c r="G16" s="221">
        <f>J10</f>
        <v>0</v>
      </c>
      <c r="H16" s="220">
        <f>M12</f>
        <v>2</v>
      </c>
      <c r="I16" s="221">
        <f>L12</f>
        <v>8</v>
      </c>
      <c r="J16" s="220">
        <f>M14</f>
        <v>0</v>
      </c>
      <c r="K16" s="221">
        <f>L14</f>
        <v>10</v>
      </c>
      <c r="L16" s="234"/>
      <c r="M16" s="235"/>
      <c r="N16" s="220">
        <v>8</v>
      </c>
      <c r="O16" s="221">
        <v>2</v>
      </c>
      <c r="P16" s="220">
        <v>9</v>
      </c>
      <c r="Q16" s="221">
        <v>1</v>
      </c>
      <c r="R16" s="218">
        <v>0</v>
      </c>
      <c r="S16" s="239">
        <v>10</v>
      </c>
      <c r="T16" s="291"/>
      <c r="U16" s="264"/>
      <c r="V16" s="289"/>
      <c r="W16" s="261"/>
      <c r="X16" s="269"/>
    </row>
    <row r="17" spans="1:24" ht="19.5" customHeight="1">
      <c r="A17" s="263" t="s">
        <v>74</v>
      </c>
      <c r="B17" s="214">
        <f>O5</f>
        <v>0</v>
      </c>
      <c r="C17" s="215">
        <f>N5</f>
        <v>2</v>
      </c>
      <c r="D17" s="214">
        <f>O7</f>
        <v>0</v>
      </c>
      <c r="E17" s="215">
        <f>N7</f>
        <v>2</v>
      </c>
      <c r="F17" s="214">
        <f>O9</f>
        <v>0</v>
      </c>
      <c r="G17" s="215">
        <f>N9</f>
        <v>0</v>
      </c>
      <c r="H17" s="214">
        <f>O11</f>
        <v>0</v>
      </c>
      <c r="I17" s="215">
        <f>N11</f>
        <v>2</v>
      </c>
      <c r="J17" s="214">
        <f>O13</f>
        <v>0</v>
      </c>
      <c r="K17" s="215">
        <f>N13</f>
        <v>2</v>
      </c>
      <c r="L17" s="214">
        <f>O15</f>
        <v>0</v>
      </c>
      <c r="M17" s="215">
        <f>N15</f>
        <v>2</v>
      </c>
      <c r="N17" s="244"/>
      <c r="O17" s="245"/>
      <c r="P17" s="214">
        <v>2</v>
      </c>
      <c r="Q17" s="215">
        <v>0</v>
      </c>
      <c r="R17" s="212">
        <v>0</v>
      </c>
      <c r="S17" s="240">
        <v>2</v>
      </c>
      <c r="T17" s="291">
        <f>B17+D17+H17+J17+L17+P17+R17</f>
        <v>2</v>
      </c>
      <c r="U17" s="264">
        <f>B18+D18+H18+J18+L18+P18+R18</f>
        <v>13</v>
      </c>
      <c r="V17" s="289">
        <f>C18+E18+I18+K18+M18+Q18+S18</f>
        <v>57</v>
      </c>
      <c r="W17" s="261">
        <f>IF(V17&gt;0,U17/V17,"-")</f>
        <v>0.22807017543859648</v>
      </c>
      <c r="X17" s="269" t="s">
        <v>55</v>
      </c>
    </row>
    <row r="18" spans="1:24" ht="19.5" customHeight="1">
      <c r="A18" s="263"/>
      <c r="B18" s="220">
        <f>O6</f>
        <v>0</v>
      </c>
      <c r="C18" s="221">
        <f>N6</f>
        <v>10</v>
      </c>
      <c r="D18" s="220">
        <f>O8</f>
        <v>0</v>
      </c>
      <c r="E18" s="221">
        <f>N8</f>
        <v>10</v>
      </c>
      <c r="F18" s="220">
        <f>O10</f>
        <v>0</v>
      </c>
      <c r="G18" s="221">
        <f>N10</f>
        <v>0</v>
      </c>
      <c r="H18" s="220">
        <f>O12</f>
        <v>0</v>
      </c>
      <c r="I18" s="221">
        <f>N12</f>
        <v>10</v>
      </c>
      <c r="J18" s="220">
        <f>O14</f>
        <v>0</v>
      </c>
      <c r="K18" s="221">
        <f>N14</f>
        <v>10</v>
      </c>
      <c r="L18" s="220">
        <f>O16</f>
        <v>2</v>
      </c>
      <c r="M18" s="221">
        <f>N16</f>
        <v>8</v>
      </c>
      <c r="N18" s="234"/>
      <c r="O18" s="235"/>
      <c r="P18" s="220">
        <v>9</v>
      </c>
      <c r="Q18" s="221">
        <v>1</v>
      </c>
      <c r="R18" s="218">
        <v>2</v>
      </c>
      <c r="S18" s="239">
        <v>8</v>
      </c>
      <c r="T18" s="291"/>
      <c r="U18" s="264"/>
      <c r="V18" s="289"/>
      <c r="W18" s="261"/>
      <c r="X18" s="269"/>
    </row>
    <row r="19" spans="1:24" ht="19.5" customHeight="1">
      <c r="A19" s="263" t="s">
        <v>56</v>
      </c>
      <c r="B19" s="214">
        <f>Q5</f>
        <v>0</v>
      </c>
      <c r="C19" s="215">
        <f>P5</f>
        <v>2</v>
      </c>
      <c r="D19" s="214">
        <f>Q7</f>
        <v>0</v>
      </c>
      <c r="E19" s="215">
        <f>P7</f>
        <v>2</v>
      </c>
      <c r="F19" s="214">
        <f>Q9</f>
        <v>0</v>
      </c>
      <c r="G19" s="215">
        <f>P9</f>
        <v>0</v>
      </c>
      <c r="H19" s="214">
        <f>Q11</f>
        <v>0</v>
      </c>
      <c r="I19" s="215">
        <f>P11</f>
        <v>2</v>
      </c>
      <c r="J19" s="214">
        <f>Q13</f>
        <v>0</v>
      </c>
      <c r="K19" s="215">
        <f>P13</f>
        <v>2</v>
      </c>
      <c r="L19" s="214">
        <f>Q15</f>
        <v>0</v>
      </c>
      <c r="M19" s="215">
        <f>P15</f>
        <v>2</v>
      </c>
      <c r="N19" s="214">
        <f>Q17</f>
        <v>0</v>
      </c>
      <c r="O19" s="215">
        <f>P17</f>
        <v>2</v>
      </c>
      <c r="P19" s="244"/>
      <c r="Q19" s="245"/>
      <c r="R19" s="212">
        <v>0</v>
      </c>
      <c r="S19" s="240">
        <v>2</v>
      </c>
      <c r="T19" s="291">
        <f>B19+D19+H19+J19+L19+N19+R19</f>
        <v>0</v>
      </c>
      <c r="U19" s="264">
        <f>B20+D20+H20+J20+L20+N20+R20</f>
        <v>2</v>
      </c>
      <c r="V19" s="289">
        <f>C20+E20+I20+K20+M20+O20+S20</f>
        <v>68</v>
      </c>
      <c r="W19" s="261">
        <f>IF(V19&gt;0,U19/V19,"-")</f>
        <v>0.029411764705882353</v>
      </c>
      <c r="X19" s="269" t="s">
        <v>57</v>
      </c>
    </row>
    <row r="20" spans="1:24" ht="19.5" customHeight="1">
      <c r="A20" s="263"/>
      <c r="B20" s="220">
        <f>Q6</f>
        <v>0</v>
      </c>
      <c r="C20" s="221">
        <f>P6</f>
        <v>10</v>
      </c>
      <c r="D20" s="220">
        <f>Q8</f>
        <v>0</v>
      </c>
      <c r="E20" s="221">
        <f>P8</f>
        <v>10</v>
      </c>
      <c r="F20" s="220">
        <f>Q10</f>
        <v>0</v>
      </c>
      <c r="G20" s="221">
        <f>P10</f>
        <v>0</v>
      </c>
      <c r="H20" s="220">
        <f>Q12</f>
        <v>0</v>
      </c>
      <c r="I20" s="221">
        <f>P12</f>
        <v>10</v>
      </c>
      <c r="J20" s="220">
        <f>Q14</f>
        <v>0</v>
      </c>
      <c r="K20" s="221">
        <f>P14</f>
        <v>10</v>
      </c>
      <c r="L20" s="220">
        <f>Q16</f>
        <v>1</v>
      </c>
      <c r="M20" s="221">
        <f>P16</f>
        <v>9</v>
      </c>
      <c r="N20" s="220">
        <f>Q18</f>
        <v>1</v>
      </c>
      <c r="O20" s="221">
        <f>P18</f>
        <v>9</v>
      </c>
      <c r="P20" s="234"/>
      <c r="Q20" s="235"/>
      <c r="R20" s="218">
        <v>0</v>
      </c>
      <c r="S20" s="239">
        <v>10</v>
      </c>
      <c r="T20" s="291"/>
      <c r="U20" s="264"/>
      <c r="V20" s="289"/>
      <c r="W20" s="261"/>
      <c r="X20" s="269"/>
    </row>
    <row r="21" spans="1:24" ht="19.5" customHeight="1">
      <c r="A21" s="290" t="s">
        <v>75</v>
      </c>
      <c r="B21" s="214">
        <f>S5</f>
        <v>0</v>
      </c>
      <c r="C21" s="215">
        <f>R5</f>
        <v>2</v>
      </c>
      <c r="D21" s="214">
        <f>S7</f>
        <v>1</v>
      </c>
      <c r="E21" s="215">
        <f>R7</f>
        <v>1</v>
      </c>
      <c r="F21" s="214">
        <f>S9</f>
        <v>0</v>
      </c>
      <c r="G21" s="215">
        <f>R9</f>
        <v>0</v>
      </c>
      <c r="H21" s="214">
        <f>S11</f>
        <v>0</v>
      </c>
      <c r="I21" s="215">
        <f>R11</f>
        <v>2</v>
      </c>
      <c r="J21" s="214">
        <f>S13</f>
        <v>0</v>
      </c>
      <c r="K21" s="215">
        <f>R13</f>
        <v>2</v>
      </c>
      <c r="L21" s="214">
        <f>S15</f>
        <v>2</v>
      </c>
      <c r="M21" s="215">
        <f>R15</f>
        <v>0</v>
      </c>
      <c r="N21" s="214">
        <f>S17</f>
        <v>2</v>
      </c>
      <c r="O21" s="215">
        <f>R17</f>
        <v>0</v>
      </c>
      <c r="P21" s="214">
        <f>S19</f>
        <v>2</v>
      </c>
      <c r="Q21" s="215">
        <f>R19</f>
        <v>0</v>
      </c>
      <c r="R21" s="248"/>
      <c r="S21" s="245"/>
      <c r="T21" s="259">
        <f>B21+D21+H21+J21+L21+N21+P21</f>
        <v>7</v>
      </c>
      <c r="U21" s="264">
        <f>B22+D22+H22+J22+L22+N22+P22</f>
        <v>43</v>
      </c>
      <c r="V21" s="289">
        <f>C22+E22+I22+K22+M22+O22+Q22</f>
        <v>27</v>
      </c>
      <c r="W21" s="261">
        <f>IF(V21&gt;0,U21/V21,"-")</f>
        <v>1.5925925925925926</v>
      </c>
      <c r="X21" s="269" t="s">
        <v>58</v>
      </c>
    </row>
    <row r="22" spans="1:24" ht="19.5" customHeight="1">
      <c r="A22" s="290"/>
      <c r="B22" s="220">
        <f>S6</f>
        <v>4</v>
      </c>
      <c r="C22" s="221">
        <f>R6</f>
        <v>6</v>
      </c>
      <c r="D22" s="220">
        <f>S8</f>
        <v>5</v>
      </c>
      <c r="E22" s="221">
        <f>R8</f>
        <v>5</v>
      </c>
      <c r="F22" s="220">
        <f>S10</f>
        <v>0</v>
      </c>
      <c r="G22" s="221">
        <f>R10</f>
        <v>0</v>
      </c>
      <c r="H22" s="220">
        <f>S12</f>
        <v>4</v>
      </c>
      <c r="I22" s="221">
        <f>R12</f>
        <v>6</v>
      </c>
      <c r="J22" s="220">
        <f>S14</f>
        <v>2</v>
      </c>
      <c r="K22" s="221">
        <f>R14</f>
        <v>8</v>
      </c>
      <c r="L22" s="220">
        <f>S16</f>
        <v>10</v>
      </c>
      <c r="M22" s="221">
        <f>R16</f>
        <v>0</v>
      </c>
      <c r="N22" s="220">
        <f>S18</f>
        <v>8</v>
      </c>
      <c r="O22" s="221">
        <f>R18</f>
        <v>2</v>
      </c>
      <c r="P22" s="220">
        <f>S20</f>
        <v>10</v>
      </c>
      <c r="Q22" s="221">
        <f>R20</f>
        <v>0</v>
      </c>
      <c r="R22" s="249"/>
      <c r="S22" s="235"/>
      <c r="T22" s="259"/>
      <c r="U22" s="264"/>
      <c r="V22" s="289"/>
      <c r="W22" s="261"/>
      <c r="X22" s="269"/>
    </row>
    <row r="23" spans="20:24" ht="19.5" customHeight="1">
      <c r="T23"/>
      <c r="V23"/>
      <c r="X23"/>
    </row>
    <row r="24" spans="20:24" ht="19.5" customHeight="1">
      <c r="T24"/>
      <c r="V24"/>
      <c r="X24"/>
    </row>
    <row r="25" spans="20:24" ht="19.5" customHeight="1">
      <c r="T25"/>
      <c r="V25"/>
      <c r="X25"/>
    </row>
    <row r="26" spans="1:24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50"/>
      <c r="U26" s="18"/>
      <c r="V26" s="251"/>
      <c r="W26" s="18"/>
      <c r="X26" s="250"/>
    </row>
    <row r="27" spans="1:24" ht="23.25">
      <c r="A27" s="246" t="s">
        <v>76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</row>
    <row r="28" spans="1:24" ht="9.75" customHeight="1">
      <c r="A28" s="246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</row>
    <row r="29" spans="1:24" ht="18.75" customHeight="1">
      <c r="A29" s="287" t="s">
        <v>6</v>
      </c>
      <c r="B29" s="266" t="s">
        <v>37</v>
      </c>
      <c r="C29" s="266"/>
      <c r="D29" s="266" t="s">
        <v>38</v>
      </c>
      <c r="E29" s="266"/>
      <c r="F29" s="266" t="s">
        <v>38</v>
      </c>
      <c r="G29" s="266"/>
      <c r="H29" s="266" t="s">
        <v>39</v>
      </c>
      <c r="I29" s="266"/>
      <c r="J29" s="266" t="s">
        <v>40</v>
      </c>
      <c r="K29" s="266"/>
      <c r="L29" s="266" t="s">
        <v>64</v>
      </c>
      <c r="M29" s="266"/>
      <c r="N29" s="266" t="s">
        <v>65</v>
      </c>
      <c r="O29" s="266"/>
      <c r="P29" s="266" t="s">
        <v>38</v>
      </c>
      <c r="Q29" s="266"/>
      <c r="R29" s="266" t="s">
        <v>42</v>
      </c>
      <c r="S29" s="266"/>
      <c r="T29" s="288" t="s">
        <v>19</v>
      </c>
      <c r="U29" s="268" t="s">
        <v>20</v>
      </c>
      <c r="V29" s="268"/>
      <c r="W29" s="268" t="s">
        <v>21</v>
      </c>
      <c r="X29" s="267" t="s">
        <v>22</v>
      </c>
    </row>
    <row r="30" spans="1:24" ht="18.75" customHeight="1">
      <c r="A30" s="287"/>
      <c r="B30" s="257" t="s">
        <v>43</v>
      </c>
      <c r="C30" s="257"/>
      <c r="D30" s="257" t="s">
        <v>66</v>
      </c>
      <c r="E30" s="257"/>
      <c r="F30" s="257" t="s">
        <v>67</v>
      </c>
      <c r="G30" s="257"/>
      <c r="H30" s="257" t="s">
        <v>44</v>
      </c>
      <c r="I30" s="257"/>
      <c r="J30" s="257" t="s">
        <v>45</v>
      </c>
      <c r="K30" s="257"/>
      <c r="L30" s="257" t="s">
        <v>6</v>
      </c>
      <c r="M30" s="257"/>
      <c r="N30" s="257" t="s">
        <v>68</v>
      </c>
      <c r="O30" s="257"/>
      <c r="P30" s="257" t="s">
        <v>47</v>
      </c>
      <c r="Q30" s="257"/>
      <c r="R30" s="257" t="s">
        <v>69</v>
      </c>
      <c r="S30" s="257"/>
      <c r="T30" s="288"/>
      <c r="U30" s="268"/>
      <c r="V30" s="268"/>
      <c r="W30" s="268"/>
      <c r="X30" s="267"/>
    </row>
    <row r="31" spans="1:24" ht="18.75" customHeight="1">
      <c r="A31" s="263" t="s">
        <v>48</v>
      </c>
      <c r="B31" s="242"/>
      <c r="C31" s="231"/>
      <c r="D31" s="223">
        <v>2</v>
      </c>
      <c r="E31" s="224">
        <v>0</v>
      </c>
      <c r="F31" s="223">
        <v>2</v>
      </c>
      <c r="G31" s="224">
        <v>0</v>
      </c>
      <c r="H31" s="223">
        <v>0</v>
      </c>
      <c r="I31" s="224">
        <v>2</v>
      </c>
      <c r="J31" s="214">
        <v>2</v>
      </c>
      <c r="K31" s="215">
        <v>0</v>
      </c>
      <c r="L31" s="214">
        <v>2</v>
      </c>
      <c r="M31" s="215">
        <v>0</v>
      </c>
      <c r="N31" s="214">
        <v>2</v>
      </c>
      <c r="O31" s="215">
        <v>0</v>
      </c>
      <c r="P31" s="226">
        <v>2</v>
      </c>
      <c r="Q31" s="224">
        <v>0</v>
      </c>
      <c r="R31" s="223">
        <v>1</v>
      </c>
      <c r="S31" s="224">
        <v>1</v>
      </c>
      <c r="T31" s="259">
        <f>D31+H31+J31+L31+N31+P31+R31</f>
        <v>11</v>
      </c>
      <c r="U31" s="264">
        <f>D32+H32+J32+L32+N32+P32+R32</f>
        <v>49</v>
      </c>
      <c r="V31" s="289">
        <f>E32+I32+K32+M32+O32+Q32+S32</f>
        <v>21</v>
      </c>
      <c r="W31" s="261">
        <f>IF(V31&gt;0,U31/V31,"-")</f>
        <v>2.3333333333333335</v>
      </c>
      <c r="X31" s="269" t="s">
        <v>50</v>
      </c>
    </row>
    <row r="32" spans="1:24" ht="18" customHeight="1">
      <c r="A32" s="263"/>
      <c r="B32" s="216"/>
      <c r="C32" s="217"/>
      <c r="D32" s="232">
        <v>6</v>
      </c>
      <c r="E32" s="233">
        <v>4</v>
      </c>
      <c r="F32" s="232">
        <v>8</v>
      </c>
      <c r="G32" s="233">
        <v>2</v>
      </c>
      <c r="H32" s="220">
        <v>3</v>
      </c>
      <c r="I32" s="221">
        <v>7</v>
      </c>
      <c r="J32" s="220">
        <v>9</v>
      </c>
      <c r="K32" s="221">
        <v>1</v>
      </c>
      <c r="L32" s="220">
        <v>8</v>
      </c>
      <c r="M32" s="221">
        <v>2</v>
      </c>
      <c r="N32" s="220">
        <v>8</v>
      </c>
      <c r="O32" s="221">
        <v>2</v>
      </c>
      <c r="P32" s="218">
        <v>10</v>
      </c>
      <c r="Q32" s="221">
        <v>0</v>
      </c>
      <c r="R32" s="232">
        <v>5</v>
      </c>
      <c r="S32" s="233">
        <v>5</v>
      </c>
      <c r="T32" s="259"/>
      <c r="U32" s="264"/>
      <c r="V32" s="289"/>
      <c r="W32" s="261"/>
      <c r="X32" s="269"/>
    </row>
    <row r="33" spans="1:24" ht="19.5" customHeight="1">
      <c r="A33" s="290" t="s">
        <v>70</v>
      </c>
      <c r="B33" s="223">
        <f>E31</f>
        <v>0</v>
      </c>
      <c r="C33" s="224">
        <f>D31</f>
        <v>2</v>
      </c>
      <c r="D33" s="230"/>
      <c r="E33" s="231"/>
      <c r="F33" s="223">
        <v>2</v>
      </c>
      <c r="G33" s="224">
        <v>0</v>
      </c>
      <c r="H33" s="223">
        <v>0</v>
      </c>
      <c r="I33" s="224">
        <v>2</v>
      </c>
      <c r="J33" s="223">
        <v>2</v>
      </c>
      <c r="K33" s="224">
        <v>0</v>
      </c>
      <c r="L33" s="223">
        <v>2</v>
      </c>
      <c r="M33" s="224">
        <v>0</v>
      </c>
      <c r="N33" s="223">
        <v>2</v>
      </c>
      <c r="O33" s="224">
        <v>0</v>
      </c>
      <c r="P33" s="226">
        <v>2</v>
      </c>
      <c r="Q33" s="227">
        <v>0</v>
      </c>
      <c r="R33" s="223">
        <v>0</v>
      </c>
      <c r="S33" s="224">
        <v>2</v>
      </c>
      <c r="T33" s="259">
        <f>B33+H33+J33+L33+N33+P33+R33</f>
        <v>8</v>
      </c>
      <c r="U33" s="264">
        <f>B34+H34+J34+L34+N34+P34+R34</f>
        <v>40</v>
      </c>
      <c r="V33" s="289">
        <f>C34+I34+K34+M34+O34+Q34+S34</f>
        <v>30</v>
      </c>
      <c r="W33" s="261">
        <f>IF(V33&gt;0,U33/V33,"-")</f>
        <v>1.3333333333333333</v>
      </c>
      <c r="X33" s="269" t="s">
        <v>33</v>
      </c>
    </row>
    <row r="34" spans="1:24" ht="18" customHeight="1">
      <c r="A34" s="290"/>
      <c r="B34" s="232">
        <f>E32</f>
        <v>4</v>
      </c>
      <c r="C34" s="233">
        <f>D32</f>
        <v>6</v>
      </c>
      <c r="D34" s="234"/>
      <c r="E34" s="235"/>
      <c r="F34" s="232">
        <v>8</v>
      </c>
      <c r="G34" s="233">
        <v>2</v>
      </c>
      <c r="H34" s="232">
        <v>2</v>
      </c>
      <c r="I34" s="233">
        <v>8</v>
      </c>
      <c r="J34" s="220">
        <v>8</v>
      </c>
      <c r="K34" s="221">
        <v>2</v>
      </c>
      <c r="L34" s="220">
        <v>7</v>
      </c>
      <c r="M34" s="221">
        <v>3</v>
      </c>
      <c r="N34" s="220">
        <v>8</v>
      </c>
      <c r="O34" s="221">
        <v>2</v>
      </c>
      <c r="P34" s="247">
        <v>10</v>
      </c>
      <c r="Q34" s="252">
        <v>0</v>
      </c>
      <c r="R34" s="220">
        <v>1</v>
      </c>
      <c r="S34" s="221">
        <v>9</v>
      </c>
      <c r="T34" s="259"/>
      <c r="U34" s="264"/>
      <c r="V34" s="289"/>
      <c r="W34" s="261"/>
      <c r="X34" s="269"/>
    </row>
    <row r="35" spans="1:24" ht="19.5" customHeight="1">
      <c r="A35" s="290" t="s">
        <v>71</v>
      </c>
      <c r="B35" s="223">
        <f>G31</f>
        <v>0</v>
      </c>
      <c r="C35" s="224">
        <f>F31</f>
        <v>2</v>
      </c>
      <c r="D35" s="223">
        <f>G33</f>
        <v>0</v>
      </c>
      <c r="E35" s="224">
        <f>F33</f>
        <v>2</v>
      </c>
      <c r="F35" s="230"/>
      <c r="G35" s="231"/>
      <c r="H35" s="223">
        <v>2</v>
      </c>
      <c r="I35" s="224">
        <v>0</v>
      </c>
      <c r="J35" s="223">
        <v>0</v>
      </c>
      <c r="K35" s="224">
        <v>2</v>
      </c>
      <c r="L35" s="223">
        <v>0</v>
      </c>
      <c r="M35" s="224">
        <v>2</v>
      </c>
      <c r="N35" s="223">
        <v>0</v>
      </c>
      <c r="O35" s="224">
        <v>2</v>
      </c>
      <c r="P35" s="226">
        <v>2</v>
      </c>
      <c r="Q35" s="227">
        <v>0</v>
      </c>
      <c r="R35" s="223">
        <v>0</v>
      </c>
      <c r="S35" s="224">
        <v>2</v>
      </c>
      <c r="T35" s="259">
        <f>B35+H35+J35+L35+N35+P35+R35</f>
        <v>4</v>
      </c>
      <c r="U35" s="264">
        <f>B36+H36+J36+L36+N36+P36+R36</f>
        <v>30</v>
      </c>
      <c r="V35" s="289">
        <f>C36+I36+K36+M36+O36+Q36+S36</f>
        <v>40</v>
      </c>
      <c r="W35" s="261">
        <f>IF(V35&gt;0,U35/V35,"-")</f>
        <v>0.75</v>
      </c>
      <c r="X35" s="269" t="s">
        <v>49</v>
      </c>
    </row>
    <row r="36" spans="1:24" ht="18" customHeight="1">
      <c r="A36" s="290"/>
      <c r="B36" s="232">
        <f>G32</f>
        <v>2</v>
      </c>
      <c r="C36" s="233">
        <f>F32</f>
        <v>8</v>
      </c>
      <c r="D36" s="220">
        <f>G34</f>
        <v>2</v>
      </c>
      <c r="E36" s="221">
        <f>F34</f>
        <v>8</v>
      </c>
      <c r="F36" s="234"/>
      <c r="G36" s="235"/>
      <c r="H36" s="232">
        <v>10</v>
      </c>
      <c r="I36" s="233">
        <v>0</v>
      </c>
      <c r="J36" s="220">
        <v>2</v>
      </c>
      <c r="K36" s="221">
        <v>8</v>
      </c>
      <c r="L36" s="220">
        <v>4</v>
      </c>
      <c r="M36" s="221">
        <v>6</v>
      </c>
      <c r="N36" s="220">
        <v>3</v>
      </c>
      <c r="O36" s="221">
        <v>7</v>
      </c>
      <c r="P36" s="247">
        <v>8</v>
      </c>
      <c r="Q36" s="252">
        <v>2</v>
      </c>
      <c r="R36" s="220">
        <v>1</v>
      </c>
      <c r="S36" s="221">
        <v>9</v>
      </c>
      <c r="T36" s="259"/>
      <c r="U36" s="264"/>
      <c r="V36" s="289"/>
      <c r="W36" s="261"/>
      <c r="X36" s="269"/>
    </row>
    <row r="37" spans="1:24" ht="18.75" customHeight="1">
      <c r="A37" s="263" t="s">
        <v>51</v>
      </c>
      <c r="B37" s="223">
        <f>I31</f>
        <v>2</v>
      </c>
      <c r="C37" s="224">
        <f>H31</f>
        <v>0</v>
      </c>
      <c r="D37" s="214">
        <f>I33</f>
        <v>2</v>
      </c>
      <c r="E37" s="215">
        <f>H33</f>
        <v>0</v>
      </c>
      <c r="F37" s="214">
        <f>I35</f>
        <v>0</v>
      </c>
      <c r="G37" s="215">
        <f>H35</f>
        <v>2</v>
      </c>
      <c r="H37" s="230"/>
      <c r="I37" s="231"/>
      <c r="J37" s="214">
        <v>2</v>
      </c>
      <c r="K37" s="215">
        <v>0</v>
      </c>
      <c r="L37" s="214">
        <v>2</v>
      </c>
      <c r="M37" s="215">
        <v>0</v>
      </c>
      <c r="N37" s="214">
        <v>2</v>
      </c>
      <c r="O37" s="215">
        <v>0</v>
      </c>
      <c r="P37" s="226">
        <v>2</v>
      </c>
      <c r="Q37" s="224">
        <v>0</v>
      </c>
      <c r="R37" s="214">
        <v>0</v>
      </c>
      <c r="S37" s="213">
        <v>2</v>
      </c>
      <c r="T37" s="259">
        <f>B37+D37+J37+L37+N37+P37+R37</f>
        <v>12</v>
      </c>
      <c r="U37" s="264">
        <f>B38+D38+J38+L38+N38+P38+R38</f>
        <v>47</v>
      </c>
      <c r="V37" s="289">
        <f>C38+E38+K38+M38+O38+Q38+S38</f>
        <v>23</v>
      </c>
      <c r="W37" s="261">
        <f>IF(V37&gt;0,U37/V37,"-")</f>
        <v>2.0434782608695654</v>
      </c>
      <c r="X37" s="269" t="s">
        <v>61</v>
      </c>
    </row>
    <row r="38" spans="1:24" ht="18.75" customHeight="1">
      <c r="A38" s="263"/>
      <c r="B38" s="220">
        <f>I32</f>
        <v>7</v>
      </c>
      <c r="C38" s="221">
        <f>H32</f>
        <v>3</v>
      </c>
      <c r="D38" s="220">
        <f>I34</f>
        <v>8</v>
      </c>
      <c r="E38" s="221">
        <f>H34</f>
        <v>2</v>
      </c>
      <c r="F38" s="220">
        <f>I36</f>
        <v>0</v>
      </c>
      <c r="G38" s="221">
        <f>H36</f>
        <v>10</v>
      </c>
      <c r="H38" s="234"/>
      <c r="I38" s="235"/>
      <c r="J38" s="220">
        <v>6</v>
      </c>
      <c r="K38" s="221">
        <v>4</v>
      </c>
      <c r="L38" s="220">
        <v>8</v>
      </c>
      <c r="M38" s="221">
        <v>2</v>
      </c>
      <c r="N38" s="220">
        <v>7</v>
      </c>
      <c r="O38" s="221">
        <v>3</v>
      </c>
      <c r="P38" s="218">
        <v>10</v>
      </c>
      <c r="Q38" s="221">
        <v>0</v>
      </c>
      <c r="R38" s="220">
        <v>1</v>
      </c>
      <c r="S38" s="219">
        <v>9</v>
      </c>
      <c r="T38" s="259"/>
      <c r="U38" s="264"/>
      <c r="V38" s="289"/>
      <c r="W38" s="261"/>
      <c r="X38" s="269"/>
    </row>
    <row r="39" spans="1:24" ht="18.75" customHeight="1">
      <c r="A39" s="285" t="s">
        <v>52</v>
      </c>
      <c r="B39" s="223">
        <f>K31</f>
        <v>0</v>
      </c>
      <c r="C39" s="224">
        <f>J31</f>
        <v>2</v>
      </c>
      <c r="D39" s="223">
        <f>K33</f>
        <v>0</v>
      </c>
      <c r="E39" s="224">
        <f>J33</f>
        <v>2</v>
      </c>
      <c r="F39" s="223">
        <f>K35</f>
        <v>2</v>
      </c>
      <c r="G39" s="224">
        <f>J35</f>
        <v>0</v>
      </c>
      <c r="H39" s="223">
        <f>K37</f>
        <v>0</v>
      </c>
      <c r="I39" s="224">
        <f>J37</f>
        <v>2</v>
      </c>
      <c r="J39" s="230"/>
      <c r="K39" s="231"/>
      <c r="L39" s="223">
        <v>2</v>
      </c>
      <c r="M39" s="224">
        <v>0</v>
      </c>
      <c r="N39" s="223">
        <v>2</v>
      </c>
      <c r="O39" s="224">
        <v>0</v>
      </c>
      <c r="P39" s="226">
        <v>2</v>
      </c>
      <c r="Q39" s="237">
        <v>0</v>
      </c>
      <c r="R39" s="223">
        <v>0</v>
      </c>
      <c r="S39" s="224">
        <v>2</v>
      </c>
      <c r="T39" s="291">
        <f>B39+D39+H39+L39+N39+P39+R39</f>
        <v>6</v>
      </c>
      <c r="U39" s="264">
        <f>B40+D40+H40+L40+N40+P40+R40</f>
        <v>34</v>
      </c>
      <c r="V39" s="289">
        <f>C40+E40+I40+M40+O40+Q40+S40</f>
        <v>34</v>
      </c>
      <c r="W39" s="261">
        <f>IF(V39&gt;0,U39/V39,"-")</f>
        <v>1</v>
      </c>
      <c r="X39" s="269" t="s">
        <v>58</v>
      </c>
    </row>
    <row r="40" spans="1:24" ht="18" customHeight="1">
      <c r="A40" s="285"/>
      <c r="B40" s="220">
        <f>K32</f>
        <v>1</v>
      </c>
      <c r="C40" s="221">
        <f>J32</f>
        <v>9</v>
      </c>
      <c r="D40" s="220">
        <f>K34</f>
        <v>2</v>
      </c>
      <c r="E40" s="221">
        <f>J34</f>
        <v>8</v>
      </c>
      <c r="F40" s="220">
        <f>K36</f>
        <v>8</v>
      </c>
      <c r="G40" s="221">
        <f>J36</f>
        <v>2</v>
      </c>
      <c r="H40" s="220">
        <f>K38</f>
        <v>4</v>
      </c>
      <c r="I40" s="221">
        <f>J38</f>
        <v>6</v>
      </c>
      <c r="J40" s="234"/>
      <c r="K40" s="235"/>
      <c r="L40" s="220">
        <v>7</v>
      </c>
      <c r="M40" s="221">
        <v>3</v>
      </c>
      <c r="N40" s="220">
        <v>8</v>
      </c>
      <c r="O40" s="221">
        <v>0</v>
      </c>
      <c r="P40" s="218">
        <v>10</v>
      </c>
      <c r="Q40" s="239">
        <v>0</v>
      </c>
      <c r="R40" s="232">
        <v>2</v>
      </c>
      <c r="S40" s="233">
        <v>8</v>
      </c>
      <c r="T40" s="291"/>
      <c r="U40" s="264"/>
      <c r="V40" s="289"/>
      <c r="W40" s="261"/>
      <c r="X40" s="269"/>
    </row>
    <row r="41" spans="1:24" ht="18.75" customHeight="1">
      <c r="A41" s="285" t="s">
        <v>73</v>
      </c>
      <c r="B41" s="223">
        <f>M31</f>
        <v>0</v>
      </c>
      <c r="C41" s="224">
        <f>L31</f>
        <v>2</v>
      </c>
      <c r="D41" s="223">
        <f>M33</f>
        <v>0</v>
      </c>
      <c r="E41" s="224">
        <f>L33</f>
        <v>2</v>
      </c>
      <c r="F41" s="223">
        <f>M35</f>
        <v>2</v>
      </c>
      <c r="G41" s="224">
        <f>L35</f>
        <v>0</v>
      </c>
      <c r="H41" s="223">
        <f>M37</f>
        <v>0</v>
      </c>
      <c r="I41" s="224">
        <f>L37</f>
        <v>2</v>
      </c>
      <c r="J41" s="223">
        <f>M39</f>
        <v>0</v>
      </c>
      <c r="K41" s="224">
        <f>L39</f>
        <v>2</v>
      </c>
      <c r="L41" s="230"/>
      <c r="M41" s="231"/>
      <c r="N41" s="223">
        <v>2</v>
      </c>
      <c r="O41" s="224">
        <v>0</v>
      </c>
      <c r="P41" s="226">
        <v>2</v>
      </c>
      <c r="Q41" s="237">
        <v>0</v>
      </c>
      <c r="R41" s="223">
        <v>0</v>
      </c>
      <c r="S41" s="224">
        <v>2</v>
      </c>
      <c r="T41" s="291">
        <f>B41+D41+H41+J41+N41+P41+R41</f>
        <v>4</v>
      </c>
      <c r="U41" s="264">
        <f>B42+D42+H42+J42+N42+P42+R42</f>
        <v>28</v>
      </c>
      <c r="V41" s="289">
        <f>C42+E42+I42+K42+O42+Q42+S42</f>
        <v>42</v>
      </c>
      <c r="W41" s="261">
        <f>IF(V41&gt;0,U41/V41,"-")</f>
        <v>0.6666666666666666</v>
      </c>
      <c r="X41" s="269" t="s">
        <v>55</v>
      </c>
    </row>
    <row r="42" spans="1:24" ht="19.5" customHeight="1">
      <c r="A42" s="285"/>
      <c r="B42" s="220">
        <f>M32</f>
        <v>2</v>
      </c>
      <c r="C42" s="221">
        <f>L32</f>
        <v>8</v>
      </c>
      <c r="D42" s="220">
        <f>M34</f>
        <v>3</v>
      </c>
      <c r="E42" s="221">
        <f>L34</f>
        <v>7</v>
      </c>
      <c r="F42" s="220">
        <f>M36</f>
        <v>6</v>
      </c>
      <c r="G42" s="221">
        <f>J36</f>
        <v>2</v>
      </c>
      <c r="H42" s="220">
        <f>M38</f>
        <v>2</v>
      </c>
      <c r="I42" s="221">
        <f>L38</f>
        <v>8</v>
      </c>
      <c r="J42" s="220">
        <f>M40</f>
        <v>3</v>
      </c>
      <c r="K42" s="221">
        <f>L40</f>
        <v>7</v>
      </c>
      <c r="L42" s="234"/>
      <c r="M42" s="235"/>
      <c r="N42" s="220">
        <v>8</v>
      </c>
      <c r="O42" s="221">
        <v>2</v>
      </c>
      <c r="P42" s="218">
        <v>9</v>
      </c>
      <c r="Q42" s="239">
        <v>1</v>
      </c>
      <c r="R42" s="220">
        <v>1</v>
      </c>
      <c r="S42" s="221">
        <v>9</v>
      </c>
      <c r="T42" s="291"/>
      <c r="U42" s="264"/>
      <c r="V42" s="289"/>
      <c r="W42" s="261"/>
      <c r="X42" s="269"/>
    </row>
    <row r="43" spans="1:24" ht="18.75" customHeight="1">
      <c r="A43" s="263" t="s">
        <v>74</v>
      </c>
      <c r="B43" s="214">
        <f>O31</f>
        <v>0</v>
      </c>
      <c r="C43" s="215">
        <f>N31</f>
        <v>2</v>
      </c>
      <c r="D43" s="214">
        <f>O33</f>
        <v>0</v>
      </c>
      <c r="E43" s="215">
        <f>N33</f>
        <v>2</v>
      </c>
      <c r="F43" s="214">
        <f>O35</f>
        <v>2</v>
      </c>
      <c r="G43" s="215">
        <f>N35</f>
        <v>0</v>
      </c>
      <c r="H43" s="214">
        <f>O37</f>
        <v>0</v>
      </c>
      <c r="I43" s="215">
        <f>N37</f>
        <v>2</v>
      </c>
      <c r="J43" s="214">
        <f>O39</f>
        <v>0</v>
      </c>
      <c r="K43" s="215">
        <f>N39</f>
        <v>2</v>
      </c>
      <c r="L43" s="214">
        <f>O41</f>
        <v>0</v>
      </c>
      <c r="M43" s="215">
        <f>N41</f>
        <v>2</v>
      </c>
      <c r="N43" s="244"/>
      <c r="O43" s="245"/>
      <c r="P43" s="212">
        <v>2</v>
      </c>
      <c r="Q43" s="240">
        <v>0</v>
      </c>
      <c r="R43" s="223">
        <v>0</v>
      </c>
      <c r="S43" s="224">
        <v>2</v>
      </c>
      <c r="T43" s="291">
        <f>B43+D43+H43+J43+L43+P43+R43</f>
        <v>2</v>
      </c>
      <c r="U43" s="264">
        <f>B44+D44+H44+J44+L44+P44+R44</f>
        <v>18</v>
      </c>
      <c r="V43" s="289">
        <f>C44+E44+I44+K44+M44+Q44+S44</f>
        <v>50</v>
      </c>
      <c r="W43" s="261">
        <f>IF(V43&gt;0,U43/V43,"-")</f>
        <v>0.36</v>
      </c>
      <c r="X43" s="269" t="s">
        <v>57</v>
      </c>
    </row>
    <row r="44" spans="1:24" ht="18.75" customHeight="1">
      <c r="A44" s="263"/>
      <c r="B44" s="220">
        <f>O32</f>
        <v>2</v>
      </c>
      <c r="C44" s="221">
        <f>N32</f>
        <v>8</v>
      </c>
      <c r="D44" s="220">
        <f>O34</f>
        <v>2</v>
      </c>
      <c r="E44" s="221">
        <f>N34</f>
        <v>8</v>
      </c>
      <c r="F44" s="220">
        <f>O36</f>
        <v>7</v>
      </c>
      <c r="G44" s="221">
        <f>N36</f>
        <v>3</v>
      </c>
      <c r="H44" s="220">
        <f>O38</f>
        <v>3</v>
      </c>
      <c r="I44" s="221">
        <f>N38</f>
        <v>7</v>
      </c>
      <c r="J44" s="220">
        <f>O40</f>
        <v>0</v>
      </c>
      <c r="K44" s="221">
        <f>N40</f>
        <v>8</v>
      </c>
      <c r="L44" s="220">
        <f>O42</f>
        <v>2</v>
      </c>
      <c r="M44" s="221">
        <f>N42</f>
        <v>8</v>
      </c>
      <c r="N44" s="234"/>
      <c r="O44" s="235"/>
      <c r="P44" s="218">
        <v>8</v>
      </c>
      <c r="Q44" s="239">
        <v>2</v>
      </c>
      <c r="R44" s="220">
        <v>1</v>
      </c>
      <c r="S44" s="221">
        <v>9</v>
      </c>
      <c r="T44" s="291"/>
      <c r="U44" s="264"/>
      <c r="V44" s="289"/>
      <c r="W44" s="261"/>
      <c r="X44" s="269"/>
    </row>
    <row r="45" spans="1:24" ht="18.75" customHeight="1">
      <c r="A45" s="263" t="s">
        <v>56</v>
      </c>
      <c r="B45" s="214">
        <f>Q31</f>
        <v>0</v>
      </c>
      <c r="C45" s="215">
        <f>P31</f>
        <v>2</v>
      </c>
      <c r="D45" s="214">
        <f>Q33</f>
        <v>0</v>
      </c>
      <c r="E45" s="215">
        <f>P33</f>
        <v>2</v>
      </c>
      <c r="F45" s="214">
        <f>Q35</f>
        <v>0</v>
      </c>
      <c r="G45" s="215">
        <f>P35</f>
        <v>2</v>
      </c>
      <c r="H45" s="214">
        <f>Q37</f>
        <v>0</v>
      </c>
      <c r="I45" s="215">
        <f>P37</f>
        <v>2</v>
      </c>
      <c r="J45" s="214">
        <f>Q39</f>
        <v>0</v>
      </c>
      <c r="K45" s="215">
        <f>P39</f>
        <v>2</v>
      </c>
      <c r="L45" s="214">
        <f>Q41</f>
        <v>0</v>
      </c>
      <c r="M45" s="215">
        <f>P41</f>
        <v>2</v>
      </c>
      <c r="N45" s="214">
        <f>Q43</f>
        <v>0</v>
      </c>
      <c r="O45" s="215">
        <f>P43</f>
        <v>2</v>
      </c>
      <c r="P45" s="244"/>
      <c r="Q45" s="245"/>
      <c r="R45" s="214">
        <v>0</v>
      </c>
      <c r="S45" s="224">
        <v>2</v>
      </c>
      <c r="T45" s="291">
        <f>B45+D45+H45+J45+L45+N45+R45</f>
        <v>0</v>
      </c>
      <c r="U45" s="264">
        <f>B46+D46+H46+J46+L46+N46+R46</f>
        <v>3</v>
      </c>
      <c r="V45" s="289">
        <f>C46+E46+I46+K46+M46+O46+S46</f>
        <v>67</v>
      </c>
      <c r="W45" s="261">
        <f>IF(V45&gt;0,U45/V45,"-")</f>
        <v>0.04477611940298507</v>
      </c>
      <c r="X45" s="269" t="s">
        <v>72</v>
      </c>
    </row>
    <row r="46" spans="1:24" ht="19.5" customHeight="1">
      <c r="A46" s="263"/>
      <c r="B46" s="220">
        <f>Q32</f>
        <v>0</v>
      </c>
      <c r="C46" s="221">
        <f>P32</f>
        <v>10</v>
      </c>
      <c r="D46" s="220">
        <f>Q34</f>
        <v>0</v>
      </c>
      <c r="E46" s="221">
        <f>P34</f>
        <v>10</v>
      </c>
      <c r="F46" s="220">
        <f>Q36</f>
        <v>2</v>
      </c>
      <c r="G46" s="221">
        <f>P36</f>
        <v>8</v>
      </c>
      <c r="H46" s="220">
        <f>Q38</f>
        <v>0</v>
      </c>
      <c r="I46" s="221">
        <f>P38</f>
        <v>10</v>
      </c>
      <c r="J46" s="220">
        <f>Q40</f>
        <v>0</v>
      </c>
      <c r="K46" s="221">
        <f>P40</f>
        <v>10</v>
      </c>
      <c r="L46" s="220">
        <f>Q42</f>
        <v>1</v>
      </c>
      <c r="M46" s="221">
        <f>P42</f>
        <v>9</v>
      </c>
      <c r="N46" s="220">
        <f>Q44</f>
        <v>2</v>
      </c>
      <c r="O46" s="221">
        <f>P44</f>
        <v>8</v>
      </c>
      <c r="P46" s="234"/>
      <c r="Q46" s="235"/>
      <c r="R46" s="220">
        <v>0</v>
      </c>
      <c r="S46" s="221">
        <v>10</v>
      </c>
      <c r="T46" s="291"/>
      <c r="U46" s="264"/>
      <c r="V46" s="289"/>
      <c r="W46" s="261"/>
      <c r="X46" s="269"/>
    </row>
    <row r="47" spans="1:24" ht="18.75" customHeight="1">
      <c r="A47" s="290" t="s">
        <v>75</v>
      </c>
      <c r="B47" s="214">
        <f>S31</f>
        <v>1</v>
      </c>
      <c r="C47" s="215">
        <f>R31</f>
        <v>1</v>
      </c>
      <c r="D47" s="214">
        <f>S33</f>
        <v>2</v>
      </c>
      <c r="E47" s="215">
        <f>R33</f>
        <v>0</v>
      </c>
      <c r="F47" s="214">
        <f>S35</f>
        <v>2</v>
      </c>
      <c r="G47" s="215">
        <f>R35</f>
        <v>0</v>
      </c>
      <c r="H47" s="214">
        <f>S37</f>
        <v>2</v>
      </c>
      <c r="I47" s="215">
        <f>R37</f>
        <v>0</v>
      </c>
      <c r="J47" s="214">
        <f>S39</f>
        <v>2</v>
      </c>
      <c r="K47" s="215">
        <f>R39</f>
        <v>0</v>
      </c>
      <c r="L47" s="214">
        <f>S41</f>
        <v>2</v>
      </c>
      <c r="M47" s="215">
        <f>R41</f>
        <v>0</v>
      </c>
      <c r="N47" s="214">
        <f>S43</f>
        <v>2</v>
      </c>
      <c r="O47" s="215">
        <f>R43</f>
        <v>0</v>
      </c>
      <c r="P47" s="214">
        <f>S45</f>
        <v>2</v>
      </c>
      <c r="Q47" s="215">
        <f>R45</f>
        <v>0</v>
      </c>
      <c r="R47" s="244"/>
      <c r="S47" s="245"/>
      <c r="T47" s="259">
        <f>B47+D47+H47+J47+L47+N47+P47</f>
        <v>13</v>
      </c>
      <c r="U47" s="264">
        <f>B48+D48+H48+J48+L48+N48+P48</f>
        <v>59</v>
      </c>
      <c r="V47" s="289">
        <f>C48+E48+I48+K48+M48+O48+Q48</f>
        <v>11</v>
      </c>
      <c r="W47" s="261">
        <f>IF(V47&gt;0,U47/V47,"-")</f>
        <v>5.363636363636363</v>
      </c>
      <c r="X47" s="269" t="s">
        <v>34</v>
      </c>
    </row>
    <row r="48" spans="1:24" ht="19.5" customHeight="1">
      <c r="A48" s="290"/>
      <c r="B48" s="220">
        <f>S32</f>
        <v>5</v>
      </c>
      <c r="C48" s="221">
        <f>R32</f>
        <v>5</v>
      </c>
      <c r="D48" s="220">
        <f>S34</f>
        <v>9</v>
      </c>
      <c r="E48" s="221">
        <f>R34</f>
        <v>1</v>
      </c>
      <c r="F48" s="220">
        <f>S36</f>
        <v>9</v>
      </c>
      <c r="G48" s="221">
        <f>R36</f>
        <v>1</v>
      </c>
      <c r="H48" s="220">
        <f>S38</f>
        <v>9</v>
      </c>
      <c r="I48" s="221">
        <f>R38</f>
        <v>1</v>
      </c>
      <c r="J48" s="220">
        <f>S40</f>
        <v>8</v>
      </c>
      <c r="K48" s="221">
        <f>R40</f>
        <v>2</v>
      </c>
      <c r="L48" s="220">
        <f>S42</f>
        <v>9</v>
      </c>
      <c r="M48" s="221">
        <f>R42</f>
        <v>1</v>
      </c>
      <c r="N48" s="220">
        <f>S44</f>
        <v>9</v>
      </c>
      <c r="O48" s="221">
        <f>R44</f>
        <v>1</v>
      </c>
      <c r="P48" s="220">
        <f>S46</f>
        <v>10</v>
      </c>
      <c r="Q48" s="221">
        <f>R46</f>
        <v>0</v>
      </c>
      <c r="R48" s="234"/>
      <c r="S48" s="235"/>
      <c r="T48" s="259"/>
      <c r="U48" s="264"/>
      <c r="V48" s="289"/>
      <c r="W48" s="261"/>
      <c r="X48" s="269"/>
    </row>
    <row r="49" spans="20:24" ht="12.75">
      <c r="T49"/>
      <c r="V49"/>
      <c r="X49"/>
    </row>
    <row r="50" spans="20:24" ht="12.75">
      <c r="T50"/>
      <c r="V50"/>
      <c r="X50"/>
    </row>
    <row r="51" spans="20:24" ht="12.75">
      <c r="T51"/>
      <c r="V51"/>
      <c r="X51"/>
    </row>
    <row r="52" spans="1:24" ht="2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50"/>
      <c r="U52" s="18"/>
      <c r="V52" s="251"/>
      <c r="W52" s="18"/>
      <c r="X52" s="250"/>
    </row>
    <row r="53" spans="1:24" ht="23.25">
      <c r="A53" s="246" t="s">
        <v>77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</row>
    <row r="54" spans="1:24" ht="10.5" customHeight="1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</row>
    <row r="55" spans="1:24" ht="18.75" customHeight="1">
      <c r="A55" s="292" t="s">
        <v>6</v>
      </c>
      <c r="B55" s="266" t="s">
        <v>37</v>
      </c>
      <c r="C55" s="266"/>
      <c r="D55" s="266" t="s">
        <v>38</v>
      </c>
      <c r="E55" s="266"/>
      <c r="F55" s="266" t="s">
        <v>38</v>
      </c>
      <c r="G55" s="266"/>
      <c r="H55" s="266" t="s">
        <v>39</v>
      </c>
      <c r="I55" s="266"/>
      <c r="J55" s="266" t="s">
        <v>40</v>
      </c>
      <c r="K55" s="266"/>
      <c r="L55" s="266" t="s">
        <v>64</v>
      </c>
      <c r="M55" s="266"/>
      <c r="N55" s="266" t="s">
        <v>65</v>
      </c>
      <c r="O55" s="266"/>
      <c r="P55" s="266" t="s">
        <v>38</v>
      </c>
      <c r="Q55" s="266"/>
      <c r="R55" s="266" t="s">
        <v>42</v>
      </c>
      <c r="S55" s="266"/>
      <c r="T55" s="288" t="s">
        <v>19</v>
      </c>
      <c r="U55" s="268" t="s">
        <v>20</v>
      </c>
      <c r="V55" s="268"/>
      <c r="W55" s="268" t="s">
        <v>21</v>
      </c>
      <c r="X55" s="267" t="s">
        <v>22</v>
      </c>
    </row>
    <row r="56" spans="1:24" ht="18.75" customHeight="1">
      <c r="A56" s="292"/>
      <c r="B56" s="257" t="s">
        <v>43</v>
      </c>
      <c r="C56" s="257"/>
      <c r="D56" s="257" t="s">
        <v>66</v>
      </c>
      <c r="E56" s="257"/>
      <c r="F56" s="257" t="s">
        <v>67</v>
      </c>
      <c r="G56" s="257"/>
      <c r="H56" s="257" t="s">
        <v>44</v>
      </c>
      <c r="I56" s="257"/>
      <c r="J56" s="257" t="s">
        <v>45</v>
      </c>
      <c r="K56" s="257"/>
      <c r="L56" s="257" t="s">
        <v>6</v>
      </c>
      <c r="M56" s="257"/>
      <c r="N56" s="257" t="s">
        <v>68</v>
      </c>
      <c r="O56" s="257"/>
      <c r="P56" s="257" t="s">
        <v>47</v>
      </c>
      <c r="Q56" s="257"/>
      <c r="R56" s="257" t="s">
        <v>69</v>
      </c>
      <c r="S56" s="257"/>
      <c r="T56" s="288"/>
      <c r="U56" s="268"/>
      <c r="V56" s="268"/>
      <c r="W56" s="268"/>
      <c r="X56" s="267"/>
    </row>
    <row r="57" spans="1:24" ht="18.75" customHeight="1">
      <c r="A57" s="263" t="s">
        <v>48</v>
      </c>
      <c r="B57" s="242"/>
      <c r="C57" s="231"/>
      <c r="D57" s="223"/>
      <c r="E57" s="224"/>
      <c r="F57" s="223"/>
      <c r="G57" s="224"/>
      <c r="H57" s="223"/>
      <c r="I57" s="224"/>
      <c r="J57" s="214"/>
      <c r="K57" s="215"/>
      <c r="L57" s="214"/>
      <c r="M57" s="215"/>
      <c r="N57" s="214"/>
      <c r="O57" s="215"/>
      <c r="P57" s="226"/>
      <c r="Q57" s="224"/>
      <c r="R57" s="223"/>
      <c r="S57" s="224"/>
      <c r="T57" s="259">
        <f>D57+H57+J57+L57+N57+P57+R57</f>
        <v>0</v>
      </c>
      <c r="U57" s="264">
        <f>D58+H58+J58+L58+N58+P58+R58</f>
        <v>0</v>
      </c>
      <c r="V57" s="289">
        <f>E58+I58+K58+M58+O58+Q58+S58</f>
        <v>0</v>
      </c>
      <c r="W57" s="261" t="str">
        <f>IF(V57&gt;0,U57/V57,"-")</f>
        <v>-</v>
      </c>
      <c r="X57" s="269"/>
    </row>
    <row r="58" spans="1:24" ht="18" customHeight="1">
      <c r="A58" s="263"/>
      <c r="B58" s="216"/>
      <c r="C58" s="217"/>
      <c r="D58" s="232"/>
      <c r="E58" s="233"/>
      <c r="F58" s="232"/>
      <c r="G58" s="233"/>
      <c r="H58" s="220"/>
      <c r="I58" s="221"/>
      <c r="J58" s="220"/>
      <c r="K58" s="221"/>
      <c r="L58" s="220"/>
      <c r="M58" s="221"/>
      <c r="N58" s="220"/>
      <c r="O58" s="221"/>
      <c r="P58" s="218"/>
      <c r="Q58" s="221"/>
      <c r="R58" s="232"/>
      <c r="S58" s="233"/>
      <c r="T58" s="259"/>
      <c r="U58" s="264"/>
      <c r="V58" s="289"/>
      <c r="W58" s="261"/>
      <c r="X58" s="269"/>
    </row>
    <row r="59" spans="1:24" ht="19.5" customHeight="1">
      <c r="A59" s="290" t="s">
        <v>70</v>
      </c>
      <c r="B59" s="223">
        <f>E57</f>
        <v>0</v>
      </c>
      <c r="C59" s="224">
        <f>D57</f>
        <v>0</v>
      </c>
      <c r="D59" s="230"/>
      <c r="E59" s="231"/>
      <c r="F59" s="223"/>
      <c r="G59" s="224"/>
      <c r="H59" s="223"/>
      <c r="I59" s="224"/>
      <c r="J59" s="223"/>
      <c r="K59" s="224"/>
      <c r="L59" s="223"/>
      <c r="M59" s="224"/>
      <c r="N59" s="223"/>
      <c r="O59" s="224"/>
      <c r="P59" s="226"/>
      <c r="Q59" s="227"/>
      <c r="R59" s="223"/>
      <c r="S59" s="224"/>
      <c r="T59" s="259">
        <f>B59+H59+J59+L59+N59+P59+R59</f>
        <v>0</v>
      </c>
      <c r="U59" s="264">
        <f>B60+H60+J60+L60+N60+P60+R60</f>
        <v>0</v>
      </c>
      <c r="V59" s="289">
        <f>C60+I60+K60+M60+O60+Q60+S60</f>
        <v>0</v>
      </c>
      <c r="W59" s="261" t="str">
        <f>IF(V59&gt;0,U59/V59,"-")</f>
        <v>-</v>
      </c>
      <c r="X59" s="269"/>
    </row>
    <row r="60" spans="1:24" ht="18" customHeight="1">
      <c r="A60" s="290"/>
      <c r="B60" s="232">
        <f>E58</f>
        <v>0</v>
      </c>
      <c r="C60" s="233">
        <f>D58</f>
        <v>0</v>
      </c>
      <c r="D60" s="234"/>
      <c r="E60" s="235"/>
      <c r="F60" s="232"/>
      <c r="G60" s="233"/>
      <c r="H60" s="232"/>
      <c r="I60" s="233"/>
      <c r="J60" s="220"/>
      <c r="K60" s="221"/>
      <c r="L60" s="220"/>
      <c r="M60" s="221"/>
      <c r="N60" s="220"/>
      <c r="O60" s="221"/>
      <c r="P60" s="247"/>
      <c r="Q60" s="252"/>
      <c r="R60" s="220"/>
      <c r="S60" s="221"/>
      <c r="T60" s="259"/>
      <c r="U60" s="264"/>
      <c r="V60" s="289"/>
      <c r="W60" s="261"/>
      <c r="X60" s="269"/>
    </row>
    <row r="61" spans="1:24" ht="19.5" customHeight="1">
      <c r="A61" s="290" t="s">
        <v>71</v>
      </c>
      <c r="B61" s="223">
        <f>G57</f>
        <v>0</v>
      </c>
      <c r="C61" s="224">
        <f>F57</f>
        <v>0</v>
      </c>
      <c r="D61" s="223">
        <f>G59</f>
        <v>0</v>
      </c>
      <c r="E61" s="224">
        <f>F59</f>
        <v>0</v>
      </c>
      <c r="F61" s="230"/>
      <c r="G61" s="231"/>
      <c r="H61" s="223"/>
      <c r="I61" s="224"/>
      <c r="J61" s="223"/>
      <c r="K61" s="224"/>
      <c r="L61" s="223"/>
      <c r="M61" s="224"/>
      <c r="N61" s="223"/>
      <c r="O61" s="224"/>
      <c r="P61" s="226"/>
      <c r="Q61" s="227"/>
      <c r="R61" s="223"/>
      <c r="S61" s="224"/>
      <c r="T61" s="259">
        <f>B61+H61+J61+L61+N61+P61+R61</f>
        <v>0</v>
      </c>
      <c r="U61" s="264">
        <f>B62+H62+J62+L62+N62+P62+R62</f>
        <v>0</v>
      </c>
      <c r="V61" s="289">
        <f>C62+I62+K62+M62+O62+Q62+S62</f>
        <v>0</v>
      </c>
      <c r="W61" s="261" t="str">
        <f>IF(V61&gt;0,U61/V61,"-")</f>
        <v>-</v>
      </c>
      <c r="X61" s="269"/>
    </row>
    <row r="62" spans="1:24" ht="18" customHeight="1">
      <c r="A62" s="290"/>
      <c r="B62" s="232">
        <f>G58</f>
        <v>0</v>
      </c>
      <c r="C62" s="233">
        <f>F58</f>
        <v>0</v>
      </c>
      <c r="D62" s="220">
        <f>G60</f>
        <v>0</v>
      </c>
      <c r="E62" s="221">
        <f>F60</f>
        <v>0</v>
      </c>
      <c r="F62" s="234"/>
      <c r="G62" s="235"/>
      <c r="H62" s="232"/>
      <c r="I62" s="233"/>
      <c r="J62" s="220"/>
      <c r="K62" s="221"/>
      <c r="L62" s="220"/>
      <c r="M62" s="221"/>
      <c r="N62" s="220"/>
      <c r="O62" s="221"/>
      <c r="P62" s="247"/>
      <c r="Q62" s="252"/>
      <c r="R62" s="220"/>
      <c r="S62" s="221"/>
      <c r="T62" s="259"/>
      <c r="U62" s="264"/>
      <c r="V62" s="289"/>
      <c r="W62" s="261"/>
      <c r="X62" s="269"/>
    </row>
    <row r="63" spans="1:24" ht="18.75" customHeight="1">
      <c r="A63" s="263" t="s">
        <v>51</v>
      </c>
      <c r="B63" s="223">
        <f>I57</f>
        <v>0</v>
      </c>
      <c r="C63" s="224">
        <f>H57</f>
        <v>0</v>
      </c>
      <c r="D63" s="214">
        <f>I59</f>
        <v>0</v>
      </c>
      <c r="E63" s="215">
        <f>H59</f>
        <v>0</v>
      </c>
      <c r="F63" s="214">
        <f>I61</f>
        <v>0</v>
      </c>
      <c r="G63" s="215">
        <f>H61</f>
        <v>0</v>
      </c>
      <c r="H63" s="230"/>
      <c r="I63" s="231"/>
      <c r="J63" s="214"/>
      <c r="K63" s="215"/>
      <c r="L63" s="214"/>
      <c r="M63" s="215"/>
      <c r="N63" s="214"/>
      <c r="O63" s="215"/>
      <c r="P63" s="226"/>
      <c r="Q63" s="224"/>
      <c r="R63" s="214"/>
      <c r="S63" s="213"/>
      <c r="T63" s="259">
        <f>B63+D63+J63+L63+N63+P63+R63</f>
        <v>0</v>
      </c>
      <c r="U63" s="264">
        <f>B64+D64+J64+L64+N64+P64+R64</f>
        <v>0</v>
      </c>
      <c r="V63" s="289">
        <f>C64+E64+K64+M64+O64+Q64+S64</f>
        <v>0</v>
      </c>
      <c r="W63" s="261" t="str">
        <f>IF(V63&gt;0,U63/V63,"-")</f>
        <v>-</v>
      </c>
      <c r="X63" s="269"/>
    </row>
    <row r="64" spans="1:24" ht="18.75" customHeight="1">
      <c r="A64" s="263"/>
      <c r="B64" s="220">
        <f>I58</f>
        <v>0</v>
      </c>
      <c r="C64" s="221">
        <f>H58</f>
        <v>0</v>
      </c>
      <c r="D64" s="220">
        <f>I60</f>
        <v>0</v>
      </c>
      <c r="E64" s="221">
        <f>H60</f>
        <v>0</v>
      </c>
      <c r="F64" s="220">
        <f>I62</f>
        <v>0</v>
      </c>
      <c r="G64" s="221">
        <f>H62</f>
        <v>0</v>
      </c>
      <c r="H64" s="234"/>
      <c r="I64" s="235"/>
      <c r="J64" s="220"/>
      <c r="K64" s="221"/>
      <c r="L64" s="220"/>
      <c r="M64" s="221"/>
      <c r="N64" s="220"/>
      <c r="O64" s="221"/>
      <c r="P64" s="218"/>
      <c r="Q64" s="221"/>
      <c r="R64" s="220"/>
      <c r="S64" s="219"/>
      <c r="T64" s="259"/>
      <c r="U64" s="264"/>
      <c r="V64" s="289"/>
      <c r="W64" s="261"/>
      <c r="X64" s="269"/>
    </row>
    <row r="65" spans="1:24" ht="18.75" customHeight="1">
      <c r="A65" s="285" t="s">
        <v>52</v>
      </c>
      <c r="B65" s="223">
        <f>K57</f>
        <v>0</v>
      </c>
      <c r="C65" s="224">
        <f>J57</f>
        <v>0</v>
      </c>
      <c r="D65" s="223">
        <f>K59</f>
        <v>0</v>
      </c>
      <c r="E65" s="224">
        <f>J59</f>
        <v>0</v>
      </c>
      <c r="F65" s="223">
        <f>K61</f>
        <v>0</v>
      </c>
      <c r="G65" s="224">
        <f>J61</f>
        <v>0</v>
      </c>
      <c r="H65" s="223">
        <f>K63</f>
        <v>0</v>
      </c>
      <c r="I65" s="224">
        <f>J63</f>
        <v>0</v>
      </c>
      <c r="J65" s="230"/>
      <c r="K65" s="231"/>
      <c r="L65" s="223"/>
      <c r="M65" s="224"/>
      <c r="N65" s="223"/>
      <c r="O65" s="224"/>
      <c r="P65" s="226"/>
      <c r="Q65" s="237"/>
      <c r="R65" s="223"/>
      <c r="S65" s="224"/>
      <c r="T65" s="291">
        <f>B65+D65+H65+L65+N65+P65+R65</f>
        <v>0</v>
      </c>
      <c r="U65" s="264">
        <f>B66+D66+H66+L66+N66+P66+R66</f>
        <v>0</v>
      </c>
      <c r="V65" s="289">
        <f>C66+E66+I66+M66+O66+Q66+S66</f>
        <v>0</v>
      </c>
      <c r="W65" s="261" t="str">
        <f>IF(V65&gt;0,U65/V65,"-")</f>
        <v>-</v>
      </c>
      <c r="X65" s="269"/>
    </row>
    <row r="66" spans="1:24" ht="18" customHeight="1">
      <c r="A66" s="285"/>
      <c r="B66" s="220">
        <f>K58</f>
        <v>0</v>
      </c>
      <c r="C66" s="221">
        <f>J58</f>
        <v>0</v>
      </c>
      <c r="D66" s="220">
        <f>K60</f>
        <v>0</v>
      </c>
      <c r="E66" s="221">
        <f>J60</f>
        <v>0</v>
      </c>
      <c r="F66" s="220">
        <f>K62</f>
        <v>0</v>
      </c>
      <c r="G66" s="221">
        <f>J62</f>
        <v>0</v>
      </c>
      <c r="H66" s="220">
        <f>K64</f>
        <v>0</v>
      </c>
      <c r="I66" s="221">
        <f>J64</f>
        <v>0</v>
      </c>
      <c r="J66" s="234"/>
      <c r="K66" s="235"/>
      <c r="L66" s="220"/>
      <c r="M66" s="221"/>
      <c r="N66" s="220"/>
      <c r="O66" s="221"/>
      <c r="P66" s="218"/>
      <c r="Q66" s="239"/>
      <c r="R66" s="232"/>
      <c r="S66" s="233"/>
      <c r="T66" s="291"/>
      <c r="U66" s="264"/>
      <c r="V66" s="289"/>
      <c r="W66" s="261"/>
      <c r="X66" s="269"/>
    </row>
    <row r="67" spans="1:24" ht="18.75" customHeight="1">
      <c r="A67" s="285" t="s">
        <v>73</v>
      </c>
      <c r="B67" s="223">
        <f>M57</f>
        <v>0</v>
      </c>
      <c r="C67" s="224">
        <f>L57</f>
        <v>0</v>
      </c>
      <c r="D67" s="223">
        <f>M59</f>
        <v>0</v>
      </c>
      <c r="E67" s="224">
        <f>L59</f>
        <v>0</v>
      </c>
      <c r="F67" s="223">
        <f>M61</f>
        <v>0</v>
      </c>
      <c r="G67" s="224">
        <f>L61</f>
        <v>0</v>
      </c>
      <c r="H67" s="223">
        <f>M63</f>
        <v>0</v>
      </c>
      <c r="I67" s="224">
        <f>L63</f>
        <v>0</v>
      </c>
      <c r="J67" s="223">
        <f>M65</f>
        <v>0</v>
      </c>
      <c r="K67" s="224">
        <f>L65</f>
        <v>0</v>
      </c>
      <c r="L67" s="230"/>
      <c r="M67" s="231"/>
      <c r="N67" s="223"/>
      <c r="O67" s="224"/>
      <c r="P67" s="226"/>
      <c r="Q67" s="237"/>
      <c r="R67" s="223"/>
      <c r="S67" s="224"/>
      <c r="T67" s="291">
        <f>B67+D67+H67+J67+N67+P67+R67</f>
        <v>0</v>
      </c>
      <c r="U67" s="264">
        <f>B68+D68+H68+J68+N68+P68+R68</f>
        <v>0</v>
      </c>
      <c r="V67" s="289">
        <f>C68+E68+I68+K68+O68+Q68+S68</f>
        <v>0</v>
      </c>
      <c r="W67" s="261" t="str">
        <f>IF(V67&gt;0,U67/V67,"-")</f>
        <v>-</v>
      </c>
      <c r="X67" s="269"/>
    </row>
    <row r="68" spans="1:24" ht="19.5" customHeight="1">
      <c r="A68" s="285"/>
      <c r="B68" s="220">
        <f>M58</f>
        <v>0</v>
      </c>
      <c r="C68" s="221">
        <f>L58</f>
        <v>0</v>
      </c>
      <c r="D68" s="220">
        <f>M60</f>
        <v>0</v>
      </c>
      <c r="E68" s="221">
        <f>L60</f>
        <v>0</v>
      </c>
      <c r="F68" s="220">
        <f>M62</f>
        <v>0</v>
      </c>
      <c r="G68" s="221">
        <f>J62</f>
        <v>0</v>
      </c>
      <c r="H68" s="220">
        <f>M64</f>
        <v>0</v>
      </c>
      <c r="I68" s="221">
        <f>L64</f>
        <v>0</v>
      </c>
      <c r="J68" s="220">
        <f>M66</f>
        <v>0</v>
      </c>
      <c r="K68" s="221">
        <f>L66</f>
        <v>0</v>
      </c>
      <c r="L68" s="234"/>
      <c r="M68" s="235"/>
      <c r="N68" s="220"/>
      <c r="O68" s="221"/>
      <c r="P68" s="218"/>
      <c r="Q68" s="239"/>
      <c r="R68" s="220"/>
      <c r="S68" s="221"/>
      <c r="T68" s="291"/>
      <c r="U68" s="264"/>
      <c r="V68" s="289"/>
      <c r="W68" s="261"/>
      <c r="X68" s="269"/>
    </row>
    <row r="69" spans="1:24" ht="18.75" customHeight="1">
      <c r="A69" s="263" t="s">
        <v>74</v>
      </c>
      <c r="B69" s="214">
        <f>O57</f>
        <v>0</v>
      </c>
      <c r="C69" s="215">
        <f>N57</f>
        <v>0</v>
      </c>
      <c r="D69" s="214">
        <f>O59</f>
        <v>0</v>
      </c>
      <c r="E69" s="215">
        <f>N59</f>
        <v>0</v>
      </c>
      <c r="F69" s="214">
        <f>O61</f>
        <v>0</v>
      </c>
      <c r="G69" s="215">
        <f>N61</f>
        <v>0</v>
      </c>
      <c r="H69" s="214">
        <f>O63</f>
        <v>0</v>
      </c>
      <c r="I69" s="215">
        <f>N63</f>
        <v>0</v>
      </c>
      <c r="J69" s="214">
        <f>O65</f>
        <v>0</v>
      </c>
      <c r="K69" s="215">
        <f>N65</f>
        <v>0</v>
      </c>
      <c r="L69" s="214">
        <f>O67</f>
        <v>0</v>
      </c>
      <c r="M69" s="215">
        <f>N67</f>
        <v>0</v>
      </c>
      <c r="N69" s="244"/>
      <c r="O69" s="245"/>
      <c r="P69" s="212"/>
      <c r="Q69" s="240"/>
      <c r="R69" s="223"/>
      <c r="S69" s="224"/>
      <c r="T69" s="291">
        <f>B69+D69+H69+J69+L69+P69+R69</f>
        <v>0</v>
      </c>
      <c r="U69" s="264">
        <f>B70+D70+H70+J70+L70+P70+R70</f>
        <v>0</v>
      </c>
      <c r="V69" s="289">
        <f>C70+E70+I70+K70+M70+Q70+S70</f>
        <v>0</v>
      </c>
      <c r="W69" s="261" t="str">
        <f>IF(V69&gt;0,U69/V69,"-")</f>
        <v>-</v>
      </c>
      <c r="X69" s="269"/>
    </row>
    <row r="70" spans="1:24" ht="18.75" customHeight="1">
      <c r="A70" s="263"/>
      <c r="B70" s="220">
        <f>O58</f>
        <v>0</v>
      </c>
      <c r="C70" s="221">
        <f>N58</f>
        <v>0</v>
      </c>
      <c r="D70" s="220">
        <f>O60</f>
        <v>0</v>
      </c>
      <c r="E70" s="221">
        <f>N60</f>
        <v>0</v>
      </c>
      <c r="F70" s="220">
        <f>O62</f>
        <v>0</v>
      </c>
      <c r="G70" s="221">
        <f>N62</f>
        <v>0</v>
      </c>
      <c r="H70" s="220">
        <f>O64</f>
        <v>0</v>
      </c>
      <c r="I70" s="221">
        <f>N64</f>
        <v>0</v>
      </c>
      <c r="J70" s="220">
        <f>O66</f>
        <v>0</v>
      </c>
      <c r="K70" s="221">
        <f>N66</f>
        <v>0</v>
      </c>
      <c r="L70" s="220">
        <f>O68</f>
        <v>0</v>
      </c>
      <c r="M70" s="221">
        <f>N68</f>
        <v>0</v>
      </c>
      <c r="N70" s="234"/>
      <c r="O70" s="235"/>
      <c r="P70" s="218"/>
      <c r="Q70" s="239"/>
      <c r="R70" s="220"/>
      <c r="S70" s="221"/>
      <c r="T70" s="291"/>
      <c r="U70" s="264"/>
      <c r="V70" s="289"/>
      <c r="W70" s="261"/>
      <c r="X70" s="269"/>
    </row>
    <row r="71" spans="1:24" ht="18.75" customHeight="1">
      <c r="A71" s="263" t="s">
        <v>56</v>
      </c>
      <c r="B71" s="214">
        <f>Q57</f>
        <v>0</v>
      </c>
      <c r="C71" s="215">
        <f>P57</f>
        <v>0</v>
      </c>
      <c r="D71" s="214">
        <f>Q59</f>
        <v>0</v>
      </c>
      <c r="E71" s="215">
        <f>P59</f>
        <v>0</v>
      </c>
      <c r="F71" s="214">
        <f>Q61</f>
        <v>0</v>
      </c>
      <c r="G71" s="215">
        <f>P61</f>
        <v>0</v>
      </c>
      <c r="H71" s="214">
        <f>Q63</f>
        <v>0</v>
      </c>
      <c r="I71" s="215">
        <f>P63</f>
        <v>0</v>
      </c>
      <c r="J71" s="214">
        <f>Q65</f>
        <v>0</v>
      </c>
      <c r="K71" s="215">
        <f>P65</f>
        <v>0</v>
      </c>
      <c r="L71" s="214">
        <f>Q67</f>
        <v>0</v>
      </c>
      <c r="M71" s="215">
        <f>P67</f>
        <v>0</v>
      </c>
      <c r="N71" s="214">
        <f>Q69</f>
        <v>0</v>
      </c>
      <c r="O71" s="215">
        <f>P69</f>
        <v>0</v>
      </c>
      <c r="P71" s="244"/>
      <c r="Q71" s="245"/>
      <c r="R71" s="214"/>
      <c r="S71" s="224"/>
      <c r="T71" s="291">
        <f>B71+D71+H71+J71+L71+N71+R71</f>
        <v>0</v>
      </c>
      <c r="U71" s="264">
        <f>B72+D72+H72+J72+L72+N72+R72</f>
        <v>0</v>
      </c>
      <c r="V71" s="289">
        <f>C72+E72+I72+K72+M72+O72+S72</f>
        <v>0</v>
      </c>
      <c r="W71" s="261" t="str">
        <f>IF(V71&gt;0,U71/V71,"-")</f>
        <v>-</v>
      </c>
      <c r="X71" s="269"/>
    </row>
    <row r="72" spans="1:24" ht="19.5" customHeight="1">
      <c r="A72" s="263"/>
      <c r="B72" s="220">
        <f>Q58</f>
        <v>0</v>
      </c>
      <c r="C72" s="221">
        <f>P58</f>
        <v>0</v>
      </c>
      <c r="D72" s="220">
        <f>Q60</f>
        <v>0</v>
      </c>
      <c r="E72" s="221">
        <f>P60</f>
        <v>0</v>
      </c>
      <c r="F72" s="220">
        <f>Q62</f>
        <v>0</v>
      </c>
      <c r="G72" s="221">
        <f>P62</f>
        <v>0</v>
      </c>
      <c r="H72" s="220">
        <f>Q64</f>
        <v>0</v>
      </c>
      <c r="I72" s="221">
        <f>P64</f>
        <v>0</v>
      </c>
      <c r="J72" s="220">
        <f>Q66</f>
        <v>0</v>
      </c>
      <c r="K72" s="221">
        <f>P66</f>
        <v>0</v>
      </c>
      <c r="L72" s="220">
        <f>Q68</f>
        <v>0</v>
      </c>
      <c r="M72" s="221">
        <f>P68</f>
        <v>0</v>
      </c>
      <c r="N72" s="220">
        <f>Q70</f>
        <v>0</v>
      </c>
      <c r="O72" s="221">
        <f>P70</f>
        <v>0</v>
      </c>
      <c r="P72" s="234"/>
      <c r="Q72" s="235"/>
      <c r="R72" s="220"/>
      <c r="S72" s="221"/>
      <c r="T72" s="291"/>
      <c r="U72" s="264"/>
      <c r="V72" s="289"/>
      <c r="W72" s="261"/>
      <c r="X72" s="269"/>
    </row>
    <row r="73" spans="1:24" ht="18.75" customHeight="1">
      <c r="A73" s="290" t="s">
        <v>75</v>
      </c>
      <c r="B73" s="214">
        <f>S57</f>
        <v>0</v>
      </c>
      <c r="C73" s="215">
        <f>R57</f>
        <v>0</v>
      </c>
      <c r="D73" s="214">
        <f>S59</f>
        <v>0</v>
      </c>
      <c r="E73" s="215">
        <f>R59</f>
        <v>0</v>
      </c>
      <c r="F73" s="214">
        <f>S61</f>
        <v>0</v>
      </c>
      <c r="G73" s="215">
        <f>R61</f>
        <v>0</v>
      </c>
      <c r="H73" s="214">
        <f>S63</f>
        <v>0</v>
      </c>
      <c r="I73" s="215">
        <f>R63</f>
        <v>0</v>
      </c>
      <c r="J73" s="214">
        <f>S65</f>
        <v>0</v>
      </c>
      <c r="K73" s="215">
        <f>R65</f>
        <v>0</v>
      </c>
      <c r="L73" s="214">
        <f>S67</f>
        <v>0</v>
      </c>
      <c r="M73" s="215">
        <f>R67</f>
        <v>0</v>
      </c>
      <c r="N73" s="214">
        <f>S69</f>
        <v>0</v>
      </c>
      <c r="O73" s="215">
        <f>R69</f>
        <v>0</v>
      </c>
      <c r="P73" s="214">
        <f>S71</f>
        <v>0</v>
      </c>
      <c r="Q73" s="215">
        <f>R71</f>
        <v>0</v>
      </c>
      <c r="R73" s="244"/>
      <c r="S73" s="245"/>
      <c r="T73" s="259">
        <f>B73+D73+H73+J73+L73+N73+P73</f>
        <v>0</v>
      </c>
      <c r="U73" s="264">
        <f>B74+D74+H74+J74+L74+N74+P74</f>
        <v>0</v>
      </c>
      <c r="V73" s="289">
        <f>C74+E74+I74+K74+M74+O74+Q74</f>
        <v>0</v>
      </c>
      <c r="W73" s="261" t="str">
        <f>IF(V73&gt;0,U73/V73,"-")</f>
        <v>-</v>
      </c>
      <c r="X73" s="269"/>
    </row>
    <row r="74" spans="1:24" ht="19.5" customHeight="1">
      <c r="A74" s="290"/>
      <c r="B74" s="220">
        <f>S58</f>
        <v>0</v>
      </c>
      <c r="C74" s="221">
        <f>R58</f>
        <v>0</v>
      </c>
      <c r="D74" s="220">
        <f>S60</f>
        <v>0</v>
      </c>
      <c r="E74" s="221">
        <f>R60</f>
        <v>0</v>
      </c>
      <c r="F74" s="220">
        <f>S62</f>
        <v>0</v>
      </c>
      <c r="G74" s="221">
        <f>R62</f>
        <v>0</v>
      </c>
      <c r="H74" s="220">
        <f>S64</f>
        <v>0</v>
      </c>
      <c r="I74" s="221">
        <f>R64</f>
        <v>0</v>
      </c>
      <c r="J74" s="220">
        <f>S66</f>
        <v>0</v>
      </c>
      <c r="K74" s="221">
        <f>R66</f>
        <v>0</v>
      </c>
      <c r="L74" s="220">
        <f>S68</f>
        <v>0</v>
      </c>
      <c r="M74" s="221">
        <f>R68</f>
        <v>0</v>
      </c>
      <c r="N74" s="220">
        <f>S70</f>
        <v>0</v>
      </c>
      <c r="O74" s="221">
        <f>R70</f>
        <v>0</v>
      </c>
      <c r="P74" s="220">
        <f>S72</f>
        <v>0</v>
      </c>
      <c r="Q74" s="221">
        <f>R72</f>
        <v>0</v>
      </c>
      <c r="R74" s="234"/>
      <c r="S74" s="235"/>
      <c r="T74" s="259"/>
      <c r="U74" s="264"/>
      <c r="V74" s="289"/>
      <c r="W74" s="261"/>
      <c r="X74" s="269"/>
    </row>
  </sheetData>
  <sheetProtection/>
  <mergeCells count="231">
    <mergeCell ref="A73:A74"/>
    <mergeCell ref="T73:T74"/>
    <mergeCell ref="U73:U74"/>
    <mergeCell ref="V73:V74"/>
    <mergeCell ref="W73:W74"/>
    <mergeCell ref="X73:X74"/>
    <mergeCell ref="A69:A70"/>
    <mergeCell ref="T69:T70"/>
    <mergeCell ref="U69:U70"/>
    <mergeCell ref="V69:V70"/>
    <mergeCell ref="W69:W70"/>
    <mergeCell ref="X69:X70"/>
    <mergeCell ref="A71:A72"/>
    <mergeCell ref="T71:T72"/>
    <mergeCell ref="U71:U72"/>
    <mergeCell ref="V71:V72"/>
    <mergeCell ref="W71:W72"/>
    <mergeCell ref="X71:X72"/>
    <mergeCell ref="A65:A66"/>
    <mergeCell ref="T65:T66"/>
    <mergeCell ref="U65:U66"/>
    <mergeCell ref="V65:V66"/>
    <mergeCell ref="W65:W66"/>
    <mergeCell ref="X65:X66"/>
    <mergeCell ref="A67:A68"/>
    <mergeCell ref="T67:T68"/>
    <mergeCell ref="U67:U68"/>
    <mergeCell ref="V67:V68"/>
    <mergeCell ref="W67:W68"/>
    <mergeCell ref="X67:X68"/>
    <mergeCell ref="A61:A62"/>
    <mergeCell ref="T61:T62"/>
    <mergeCell ref="U61:U62"/>
    <mergeCell ref="V61:V62"/>
    <mergeCell ref="W61:W62"/>
    <mergeCell ref="X61:X62"/>
    <mergeCell ref="A63:A64"/>
    <mergeCell ref="T63:T64"/>
    <mergeCell ref="U63:U64"/>
    <mergeCell ref="V63:V64"/>
    <mergeCell ref="W63:W64"/>
    <mergeCell ref="X63:X64"/>
    <mergeCell ref="A57:A58"/>
    <mergeCell ref="T57:T58"/>
    <mergeCell ref="U57:U58"/>
    <mergeCell ref="V57:V58"/>
    <mergeCell ref="W57:W58"/>
    <mergeCell ref="X57:X58"/>
    <mergeCell ref="A59:A60"/>
    <mergeCell ref="T59:T60"/>
    <mergeCell ref="U59:U60"/>
    <mergeCell ref="V59:V60"/>
    <mergeCell ref="W59:W60"/>
    <mergeCell ref="X59:X60"/>
    <mergeCell ref="R55:S55"/>
    <mergeCell ref="T55:T56"/>
    <mergeCell ref="U55:V56"/>
    <mergeCell ref="W55:W56"/>
    <mergeCell ref="X55:X56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55:A56"/>
    <mergeCell ref="B55:C55"/>
    <mergeCell ref="D55:E55"/>
    <mergeCell ref="F55:G55"/>
    <mergeCell ref="H55:I55"/>
    <mergeCell ref="J55:K55"/>
    <mergeCell ref="L55:M55"/>
    <mergeCell ref="N55:O55"/>
    <mergeCell ref="P55:Q55"/>
    <mergeCell ref="A45:A46"/>
    <mergeCell ref="T45:T46"/>
    <mergeCell ref="U45:U46"/>
    <mergeCell ref="V45:V46"/>
    <mergeCell ref="W45:W46"/>
    <mergeCell ref="X45:X46"/>
    <mergeCell ref="A47:A48"/>
    <mergeCell ref="T47:T48"/>
    <mergeCell ref="U47:U48"/>
    <mergeCell ref="V47:V48"/>
    <mergeCell ref="W47:W48"/>
    <mergeCell ref="X47:X48"/>
    <mergeCell ref="A41:A42"/>
    <mergeCell ref="T41:T42"/>
    <mergeCell ref="U41:U42"/>
    <mergeCell ref="V41:V42"/>
    <mergeCell ref="W41:W42"/>
    <mergeCell ref="X41:X42"/>
    <mergeCell ref="A43:A44"/>
    <mergeCell ref="T43:T44"/>
    <mergeCell ref="U43:U44"/>
    <mergeCell ref="V43:V44"/>
    <mergeCell ref="W43:W44"/>
    <mergeCell ref="X43:X44"/>
    <mergeCell ref="A37:A38"/>
    <mergeCell ref="T37:T38"/>
    <mergeCell ref="U37:U38"/>
    <mergeCell ref="V37:V38"/>
    <mergeCell ref="W37:W38"/>
    <mergeCell ref="X37:X38"/>
    <mergeCell ref="A39:A40"/>
    <mergeCell ref="T39:T40"/>
    <mergeCell ref="U39:U40"/>
    <mergeCell ref="V39:V40"/>
    <mergeCell ref="W39:W40"/>
    <mergeCell ref="X39:X40"/>
    <mergeCell ref="W31:W32"/>
    <mergeCell ref="X31:X32"/>
    <mergeCell ref="A33:A34"/>
    <mergeCell ref="T33:T34"/>
    <mergeCell ref="U33:U34"/>
    <mergeCell ref="V33:V34"/>
    <mergeCell ref="W33:W34"/>
    <mergeCell ref="X33:X34"/>
    <mergeCell ref="A35:A36"/>
    <mergeCell ref="T35:T36"/>
    <mergeCell ref="U35:U36"/>
    <mergeCell ref="V35:V36"/>
    <mergeCell ref="W35:W36"/>
    <mergeCell ref="X35:X36"/>
    <mergeCell ref="J30:K30"/>
    <mergeCell ref="L30:M30"/>
    <mergeCell ref="N30:O30"/>
    <mergeCell ref="P30:Q30"/>
    <mergeCell ref="R30:S30"/>
    <mergeCell ref="A31:A32"/>
    <mergeCell ref="T31:T32"/>
    <mergeCell ref="U31:U32"/>
    <mergeCell ref="V31:V32"/>
    <mergeCell ref="A21:A22"/>
    <mergeCell ref="T21:T22"/>
    <mergeCell ref="U21:U22"/>
    <mergeCell ref="V21:V22"/>
    <mergeCell ref="W21:W22"/>
    <mergeCell ref="X21:X22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T30"/>
    <mergeCell ref="U29:V30"/>
    <mergeCell ref="W29:W30"/>
    <mergeCell ref="X29:X30"/>
    <mergeCell ref="B30:C30"/>
    <mergeCell ref="D30:E30"/>
    <mergeCell ref="F30:G30"/>
    <mergeCell ref="H30:I30"/>
    <mergeCell ref="A17:A18"/>
    <mergeCell ref="T17:T18"/>
    <mergeCell ref="U17:U18"/>
    <mergeCell ref="V17:V18"/>
    <mergeCell ref="W17:W18"/>
    <mergeCell ref="X17:X18"/>
    <mergeCell ref="A19:A20"/>
    <mergeCell ref="T19:T20"/>
    <mergeCell ref="U19:U20"/>
    <mergeCell ref="V19:V20"/>
    <mergeCell ref="W19:W20"/>
    <mergeCell ref="X19:X20"/>
    <mergeCell ref="A13:A14"/>
    <mergeCell ref="T13:T14"/>
    <mergeCell ref="U13:U14"/>
    <mergeCell ref="V13:V14"/>
    <mergeCell ref="W13:W14"/>
    <mergeCell ref="X13:X14"/>
    <mergeCell ref="A15:A16"/>
    <mergeCell ref="T15:T16"/>
    <mergeCell ref="U15:U16"/>
    <mergeCell ref="V15:V16"/>
    <mergeCell ref="W15:W16"/>
    <mergeCell ref="X15:X16"/>
    <mergeCell ref="A9:A10"/>
    <mergeCell ref="T9:T10"/>
    <mergeCell ref="U9:U10"/>
    <mergeCell ref="V9:V10"/>
    <mergeCell ref="W9:W10"/>
    <mergeCell ref="X9:X10"/>
    <mergeCell ref="A11:A12"/>
    <mergeCell ref="T11:T12"/>
    <mergeCell ref="U11:U12"/>
    <mergeCell ref="V11:V12"/>
    <mergeCell ref="W11:W12"/>
    <mergeCell ref="X11:X12"/>
    <mergeCell ref="A5:A6"/>
    <mergeCell ref="T5:T6"/>
    <mergeCell ref="U5:U6"/>
    <mergeCell ref="V5:V6"/>
    <mergeCell ref="W5:W6"/>
    <mergeCell ref="X5:X6"/>
    <mergeCell ref="A7:A8"/>
    <mergeCell ref="T7:T8"/>
    <mergeCell ref="U7:U8"/>
    <mergeCell ref="V7:V8"/>
    <mergeCell ref="W7:W8"/>
    <mergeCell ref="X7:X8"/>
    <mergeCell ref="R3:S3"/>
    <mergeCell ref="T3:T4"/>
    <mergeCell ref="U3:V4"/>
    <mergeCell ref="W3:W4"/>
    <mergeCell ref="X3:X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08333333333333" right="0.708333333333333" top="0.788194444444444" bottom="0.7875" header="0.315277777777778" footer="0.315277777777778"/>
  <pageSetup fitToHeight="1" fitToWidth="1" orientation="portrait" paperSize="9"/>
  <headerFooter>
    <oddHeader>&amp;C&amp;16Česká národní liga karate JKA 2018</oddHeader>
    <oddFooter>&amp;RKomise soutěží JKA ČR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LibreOffice/5.1.0.3$Windows_x86 LibreOffice_project/5e3e00a007d9b3b6efb6797a8b8e57b51ab1f737</Application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Dominik_Josef</dc:creator>
  <cp:keywords/>
  <dc:description/>
  <cp:lastModifiedBy>Radek Weinlich</cp:lastModifiedBy>
  <cp:lastPrinted>2018-10-12T18:04:55Z</cp:lastPrinted>
  <dcterms:created xsi:type="dcterms:W3CDTF">2006-11-16T21:22:41Z</dcterms:created>
  <dcterms:modified xsi:type="dcterms:W3CDTF">2018-10-15T06:01:10Z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